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400" windowWidth="25720" windowHeight="12060" activeTab="1"/>
  </bookViews>
  <sheets>
    <sheet name="angabe" sheetId="1" r:id="rId1"/>
    <sheet name="Lösung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<sst xmlns="http://schemas.openxmlformats.org/spreadsheetml/2006/main" count="40" uniqueCount="21">
  <si>
    <t>Aufwand / Ertrag</t>
  </si>
  <si>
    <t>Betrag</t>
  </si>
  <si>
    <t>Überleitung</t>
  </si>
  <si>
    <t>Kosten</t>
  </si>
  <si>
    <t>LM-, und Getränkeeinsatz</t>
  </si>
  <si>
    <t>Werbeaufwand</t>
  </si>
  <si>
    <t>Personalaufwand</t>
  </si>
  <si>
    <t>Abschreibung Gebäude</t>
  </si>
  <si>
    <t>Abschreibung Einrichtung</t>
  </si>
  <si>
    <t>Energieaufwand</t>
  </si>
  <si>
    <t>Instandhaltung</t>
  </si>
  <si>
    <t>Zinsaufwand</t>
  </si>
  <si>
    <t>Summe Aufwand / Kosten</t>
  </si>
  <si>
    <t>Erlöse</t>
  </si>
  <si>
    <t>Gewinn / Betriebsergebnis</t>
  </si>
  <si>
    <t>Betriebsüberleitungsbogen "Hotel-Pension Resi"</t>
  </si>
  <si>
    <t>kalkulatorische Zinsen</t>
  </si>
  <si>
    <t>kalk. Unternehmerlohn</t>
  </si>
  <si>
    <t>durchschnittliche Kosten pro Nacht:</t>
  </si>
  <si>
    <t>Auslastung:</t>
  </si>
  <si>
    <t>Kapazität: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</si>
</sst>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%"/>
    <numFmt numFmtId="173" formatCode="#,##0\ &quot;N.&quot;"/>
  </numFmts>
  <fonts count="38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10" fontId="1" fillId="0" borderId="0" xfId="49" applyNumberFormat="1" applyFont="1" applyAlignment="1">
      <alignment/>
    </xf>
    <xf numFmtId="173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9" fontId="1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="90" zoomScaleNormal="90" workbookViewId="0" topLeftCell="A1">
      <selection activeCell="B4" sqref="B4"/>
    </sheetView>
  </sheetViews>
  <sheetFormatPr defaultColWidth="11.57421875" defaultRowHeight="12.75"/>
  <cols>
    <col min="1" max="1" width="45.28125" style="1" customWidth="1"/>
    <col min="2" max="2" width="20.421875" style="1" customWidth="1"/>
    <col min="3" max="3" width="23.140625" style="1" customWidth="1"/>
    <col min="4" max="4" width="20.140625" style="1" customWidth="1"/>
    <col min="5" max="16384" width="11.421875" style="1" customWidth="1"/>
  </cols>
  <sheetData>
    <row r="1" ht="22.5">
      <c r="A1" s="5" t="s">
        <v>15</v>
      </c>
    </row>
    <row r="3" spans="1:4" ht="21">
      <c r="A3" s="4" t="s">
        <v>0</v>
      </c>
      <c r="B3" s="4" t="s">
        <v>1</v>
      </c>
      <c r="C3" s="4" t="s">
        <v>2</v>
      </c>
      <c r="D3" s="4" t="s">
        <v>3</v>
      </c>
    </row>
    <row r="4" spans="1:4" ht="21">
      <c r="A4" s="2" t="s">
        <v>4</v>
      </c>
      <c r="B4" s="3">
        <v>8000</v>
      </c>
      <c r="C4" s="3"/>
      <c r="D4" s="3"/>
    </row>
    <row r="5" spans="1:4" ht="21">
      <c r="A5" s="2" t="s">
        <v>5</v>
      </c>
      <c r="B5" s="3">
        <v>2000</v>
      </c>
      <c r="C5" s="3"/>
      <c r="D5" s="3"/>
    </row>
    <row r="6" spans="1:4" ht="21">
      <c r="A6" s="2" t="s">
        <v>6</v>
      </c>
      <c r="B6" s="3">
        <v>39000</v>
      </c>
      <c r="C6" s="3"/>
      <c r="D6" s="3"/>
    </row>
    <row r="7" spans="1:4" ht="21">
      <c r="A7" s="2" t="s">
        <v>7</v>
      </c>
      <c r="B7" s="3">
        <v>11250</v>
      </c>
      <c r="C7" s="3"/>
      <c r="D7" s="3"/>
    </row>
    <row r="8" spans="1:4" ht="21">
      <c r="A8" s="2" t="s">
        <v>8</v>
      </c>
      <c r="B8" s="3">
        <v>10000</v>
      </c>
      <c r="C8" s="3"/>
      <c r="D8" s="3"/>
    </row>
    <row r="9" spans="1:4" ht="21">
      <c r="A9" s="2" t="s">
        <v>9</v>
      </c>
      <c r="B9" s="3">
        <v>9000</v>
      </c>
      <c r="C9" s="3"/>
      <c r="D9" s="3"/>
    </row>
    <row r="10" spans="1:4" ht="21">
      <c r="A10" s="2" t="s">
        <v>10</v>
      </c>
      <c r="B10" s="3">
        <v>30800</v>
      </c>
      <c r="C10" s="3"/>
      <c r="D10" s="3"/>
    </row>
    <row r="11" spans="1:4" ht="21">
      <c r="A11" s="2" t="s">
        <v>11</v>
      </c>
      <c r="B11" s="3">
        <v>5000</v>
      </c>
      <c r="C11" s="3"/>
      <c r="D11" s="3"/>
    </row>
    <row r="12" spans="1:4" ht="21">
      <c r="A12" s="2"/>
      <c r="B12" s="3"/>
      <c r="C12" s="3"/>
      <c r="D12" s="3"/>
    </row>
    <row r="13" spans="1:4" ht="21">
      <c r="A13" s="2"/>
      <c r="B13" s="3"/>
      <c r="C13" s="3"/>
      <c r="D13" s="3"/>
    </row>
    <row r="14" spans="1:4" ht="21">
      <c r="A14" s="2"/>
      <c r="B14" s="3"/>
      <c r="C14" s="3"/>
      <c r="D14" s="3"/>
    </row>
    <row r="15" spans="1:4" ht="21">
      <c r="A15" s="2" t="s">
        <v>12</v>
      </c>
      <c r="B15" s="3"/>
      <c r="C15" s="3"/>
      <c r="D15" s="3"/>
    </row>
    <row r="16" spans="1:4" ht="21">
      <c r="A16" s="2"/>
      <c r="B16" s="3"/>
      <c r="C16" s="3"/>
      <c r="D16" s="3"/>
    </row>
    <row r="17" spans="1:4" ht="21">
      <c r="A17" s="2" t="s">
        <v>13</v>
      </c>
      <c r="B17" s="3">
        <v>124000</v>
      </c>
      <c r="C17" s="3"/>
      <c r="D17" s="3"/>
    </row>
    <row r="18" spans="1:4" ht="21">
      <c r="A18" s="2"/>
      <c r="B18" s="3"/>
      <c r="C18" s="3"/>
      <c r="D18" s="3"/>
    </row>
    <row r="19" spans="1:4" ht="21">
      <c r="A19" s="2" t="s">
        <v>14</v>
      </c>
      <c r="B19" s="3"/>
      <c r="C19" s="3"/>
      <c r="D19" s="3"/>
    </row>
    <row r="21" spans="1:4" ht="21">
      <c r="A21" s="1" t="s">
        <v>18</v>
      </c>
      <c r="D21" s="9"/>
    </row>
    <row r="23" spans="1:4" ht="21">
      <c r="A23" s="1" t="s">
        <v>20</v>
      </c>
      <c r="D23" s="9"/>
    </row>
    <row r="25" spans="1:4" ht="21">
      <c r="A25" s="1" t="s">
        <v>19</v>
      </c>
      <c r="D25" s="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90" zoomScaleNormal="90" workbookViewId="0" topLeftCell="A1">
      <selection activeCell="D21" sqref="D21"/>
    </sheetView>
  </sheetViews>
  <sheetFormatPr defaultColWidth="11.57421875" defaultRowHeight="12.75"/>
  <cols>
    <col min="1" max="1" width="45.28125" style="1" customWidth="1"/>
    <col min="2" max="2" width="20.421875" style="1" customWidth="1"/>
    <col min="3" max="3" width="23.140625" style="1" customWidth="1"/>
    <col min="4" max="4" width="20.140625" style="1" customWidth="1"/>
    <col min="5" max="6" width="11.421875" style="1" customWidth="1"/>
    <col min="7" max="7" width="12.8515625" style="1" bestFit="1" customWidth="1"/>
    <col min="8" max="16384" width="11.421875" style="1" customWidth="1"/>
  </cols>
  <sheetData>
    <row r="1" ht="22.5">
      <c r="A1" s="5" t="s">
        <v>15</v>
      </c>
    </row>
    <row r="3" spans="1:4" ht="21">
      <c r="A3" s="4" t="s">
        <v>0</v>
      </c>
      <c r="B3" s="4" t="s">
        <v>1</v>
      </c>
      <c r="C3" s="4" t="s">
        <v>2</v>
      </c>
      <c r="D3" s="4" t="s">
        <v>3</v>
      </c>
    </row>
    <row r="4" spans="1:4" ht="21">
      <c r="A4" s="2" t="s">
        <v>4</v>
      </c>
      <c r="B4" s="3">
        <v>8000</v>
      </c>
      <c r="C4" s="3">
        <f>B4*0.02</f>
        <v>160</v>
      </c>
      <c r="D4" s="3">
        <f>B4+C4</f>
        <v>8160</v>
      </c>
    </row>
    <row r="5" spans="1:4" ht="21">
      <c r="A5" s="2" t="s">
        <v>5</v>
      </c>
      <c r="B5" s="3">
        <v>2000</v>
      </c>
      <c r="C5" s="3">
        <v>1300</v>
      </c>
      <c r="D5" s="3">
        <f>B5-300+4800/3</f>
        <v>3300</v>
      </c>
    </row>
    <row r="6" spans="1:6" ht="21">
      <c r="A6" s="2" t="s">
        <v>6</v>
      </c>
      <c r="B6" s="3">
        <v>39000</v>
      </c>
      <c r="C6" s="3">
        <v>450</v>
      </c>
      <c r="D6" s="3">
        <f>ROUND((B6-700)*1.03,-1)</f>
        <v>39450</v>
      </c>
      <c r="F6" s="1">
        <f>140000*6%</f>
        <v>8400</v>
      </c>
    </row>
    <row r="7" spans="1:7" ht="21">
      <c r="A7" s="2" t="s">
        <v>7</v>
      </c>
      <c r="B7" s="3">
        <v>11250</v>
      </c>
      <c r="C7" s="3">
        <f>D7-B7</f>
        <v>520</v>
      </c>
      <c r="D7" s="3">
        <f>ROUND(600000*0.75/260*340/50,-1)</f>
        <v>11770</v>
      </c>
      <c r="E7" s="1">
        <f>600000*0.75/260*340/50</f>
        <v>11769.23076923077</v>
      </c>
      <c r="G7" s="1">
        <f>600000*0.75/260*340/50</f>
        <v>11769.23076923077</v>
      </c>
    </row>
    <row r="8" spans="1:7" ht="21">
      <c r="A8" s="2" t="s">
        <v>8</v>
      </c>
      <c r="B8" s="3">
        <v>10000</v>
      </c>
      <c r="C8" s="3">
        <f>D8-B8</f>
        <v>3500</v>
      </c>
      <c r="D8" s="3">
        <f>108000/8</f>
        <v>13500</v>
      </c>
      <c r="G8" s="1">
        <f>108000/8</f>
        <v>13500</v>
      </c>
    </row>
    <row r="9" spans="1:7" ht="21">
      <c r="A9" s="2" t="s">
        <v>9</v>
      </c>
      <c r="B9" s="3">
        <v>9000</v>
      </c>
      <c r="C9" s="3">
        <f>D9-B9</f>
        <v>1690</v>
      </c>
      <c r="D9" s="3">
        <f>ROUND(B9*0.25+B9*0.75/80*100,-1)</f>
        <v>10690</v>
      </c>
      <c r="G9" s="1">
        <f>9000*0.25+9000*0.75/80*100</f>
        <v>10687.5</v>
      </c>
    </row>
    <row r="10" spans="1:7" ht="21">
      <c r="A10" s="2" t="s">
        <v>10</v>
      </c>
      <c r="B10" s="3">
        <v>30800</v>
      </c>
      <c r="C10" s="3">
        <f>D10-B10</f>
        <v>-22400</v>
      </c>
      <c r="D10" s="3">
        <f>(B10-800)*0.2+(B10-800)*0.8/10</f>
        <v>8400</v>
      </c>
      <c r="G10" s="1">
        <f>(30800-800)*0.2+30000*0.8/10</f>
        <v>8400</v>
      </c>
    </row>
    <row r="11" spans="1:4" ht="21">
      <c r="A11" s="2" t="s">
        <v>11</v>
      </c>
      <c r="B11" s="3">
        <v>5000</v>
      </c>
      <c r="C11" s="3"/>
      <c r="D11" s="3">
        <f aca="true" t="shared" si="0" ref="D7:D13">B11+C11</f>
        <v>5000</v>
      </c>
    </row>
    <row r="12" spans="1:9" ht="21">
      <c r="A12" s="2" t="s">
        <v>16</v>
      </c>
      <c r="B12" s="3"/>
      <c r="C12" s="3">
        <f>140000*6%</f>
        <v>8400</v>
      </c>
      <c r="D12" s="3">
        <f t="shared" si="0"/>
        <v>8400</v>
      </c>
      <c r="G12" s="1">
        <v>140000</v>
      </c>
      <c r="H12" s="10">
        <v>0.06</v>
      </c>
      <c r="I12" s="1">
        <f>G12*H12</f>
        <v>8400</v>
      </c>
    </row>
    <row r="13" spans="1:10" ht="21">
      <c r="A13" s="2" t="s">
        <v>17</v>
      </c>
      <c r="B13" s="3"/>
      <c r="C13" s="3">
        <v>31500</v>
      </c>
      <c r="D13" s="3">
        <f t="shared" si="0"/>
        <v>31500</v>
      </c>
      <c r="G13" s="1">
        <v>1000</v>
      </c>
      <c r="H13" s="1">
        <v>1.5</v>
      </c>
      <c r="I13" s="1">
        <f>G13*H13</f>
        <v>1500</v>
      </c>
      <c r="J13" s="1">
        <f>I13*14</f>
        <v>21000</v>
      </c>
    </row>
    <row r="14" spans="1:10" ht="21">
      <c r="A14" s="2"/>
      <c r="B14" s="3"/>
      <c r="C14" s="3"/>
      <c r="D14" s="3"/>
      <c r="G14" s="1">
        <v>500</v>
      </c>
      <c r="H14" s="1">
        <v>1.5</v>
      </c>
      <c r="I14" s="1">
        <f>G14*H14</f>
        <v>750</v>
      </c>
      <c r="J14" s="1">
        <f>I14*14</f>
        <v>10500</v>
      </c>
    </row>
    <row r="15" spans="1:10" ht="21">
      <c r="A15" s="2" t="s">
        <v>12</v>
      </c>
      <c r="B15" s="3">
        <f>SUM(B4:B14)</f>
        <v>115050</v>
      </c>
      <c r="C15" s="3">
        <f>SUM(C4:C14)</f>
        <v>25120</v>
      </c>
      <c r="D15" s="3">
        <f>SUM(D4:D14)</f>
        <v>140170</v>
      </c>
      <c r="J15" s="1">
        <f>SUM(J13:J14)</f>
        <v>31500</v>
      </c>
    </row>
    <row r="16" spans="1:4" ht="21">
      <c r="A16" s="2"/>
      <c r="B16" s="3"/>
      <c r="C16" s="3"/>
      <c r="D16" s="3"/>
    </row>
    <row r="17" spans="1:4" ht="21">
      <c r="A17" s="2" t="s">
        <v>13</v>
      </c>
      <c r="B17" s="3">
        <v>124000</v>
      </c>
      <c r="C17" s="3">
        <v>-4000</v>
      </c>
      <c r="D17" s="3">
        <f>B17+C17</f>
        <v>120000</v>
      </c>
    </row>
    <row r="18" spans="1:4" ht="21">
      <c r="A18" s="2"/>
      <c r="B18" s="3"/>
      <c r="C18" s="3"/>
      <c r="D18" s="3"/>
    </row>
    <row r="19" spans="1:4" ht="21">
      <c r="A19" s="2" t="s">
        <v>14</v>
      </c>
      <c r="B19" s="3">
        <f>B17-B15</f>
        <v>8950</v>
      </c>
      <c r="C19" s="3"/>
      <c r="D19" s="3">
        <f>D17-D15</f>
        <v>-20170</v>
      </c>
    </row>
    <row r="21" spans="1:4" ht="21">
      <c r="A21" s="1" t="s">
        <v>18</v>
      </c>
      <c r="D21" s="6">
        <f>D15/4000</f>
        <v>35.0425</v>
      </c>
    </row>
    <row r="22" ht="21">
      <c r="D22" s="6"/>
    </row>
    <row r="23" spans="1:4" ht="21">
      <c r="A23" s="1" t="s">
        <v>20</v>
      </c>
      <c r="D23" s="8">
        <f>240*30</f>
        <v>7200</v>
      </c>
    </row>
    <row r="25" spans="1:4" ht="21">
      <c r="A25" s="1" t="s">
        <v>19</v>
      </c>
      <c r="D25" s="7">
        <f>4000/D23</f>
        <v>0.5555555555555556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Fröhlich</dc:creator>
  <cp:keywords/>
  <dc:description/>
  <cp:lastModifiedBy>werner holzheu</cp:lastModifiedBy>
  <cp:lastPrinted>2008-11-10T10:00:48Z</cp:lastPrinted>
  <dcterms:created xsi:type="dcterms:W3CDTF">2004-11-07T14:00:21Z</dcterms:created>
  <dcterms:modified xsi:type="dcterms:W3CDTF">2014-12-03T16:52:54Z</dcterms:modified>
  <cp:category/>
  <cp:version/>
  <cp:contentType/>
  <cp:contentStatus/>
</cp:coreProperties>
</file>