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560" yWindow="560" windowWidth="25040" windowHeight="15500" tabRatio="500"/>
  </bookViews>
  <sheets>
    <sheet name="AB Kalk" sheetId="1" r:id="rId1"/>
    <sheet name="Blatt2" sheetId="6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6" i="1" l="1"/>
  <c r="H49" i="1"/>
  <c r="F28" i="1"/>
  <c r="G28" i="1"/>
  <c r="G27" i="1"/>
  <c r="F26" i="1"/>
  <c r="G26" i="1"/>
  <c r="G25" i="1"/>
  <c r="G31" i="1"/>
  <c r="G32" i="1"/>
  <c r="G33" i="1"/>
  <c r="H33" i="1"/>
  <c r="H32" i="1"/>
  <c r="H31" i="1"/>
  <c r="F11" i="1"/>
  <c r="G11" i="1"/>
  <c r="G10" i="1"/>
  <c r="F9" i="1"/>
  <c r="G9" i="1"/>
  <c r="G8" i="1"/>
  <c r="G14" i="1"/>
  <c r="G15" i="1"/>
  <c r="G16" i="1"/>
  <c r="H16" i="1"/>
  <c r="D5" i="1"/>
  <c r="D6" i="1"/>
  <c r="D7" i="1"/>
  <c r="D8" i="1"/>
  <c r="D14" i="1"/>
  <c r="D15" i="1"/>
  <c r="D16" i="1"/>
  <c r="E16" i="1"/>
  <c r="H15" i="1"/>
  <c r="E15" i="1"/>
  <c r="H14" i="1"/>
  <c r="E14" i="1"/>
  <c r="D9" i="1"/>
  <c r="D10" i="1"/>
  <c r="D11" i="1"/>
  <c r="D12" i="1"/>
  <c r="I11" i="1"/>
  <c r="J11" i="1"/>
  <c r="J10" i="1"/>
  <c r="I9" i="1"/>
  <c r="J9" i="1"/>
  <c r="J8" i="1"/>
  <c r="I7" i="1"/>
  <c r="J7" i="1"/>
  <c r="J6" i="1"/>
  <c r="I5" i="1"/>
  <c r="J5" i="1"/>
  <c r="J4" i="1"/>
  <c r="D74" i="1"/>
  <c r="G74" i="1"/>
  <c r="G81" i="1"/>
  <c r="G80" i="1"/>
  <c r="G79" i="1"/>
  <c r="G78" i="1"/>
  <c r="G77" i="1"/>
  <c r="G76" i="1"/>
  <c r="G75" i="1"/>
  <c r="F75" i="1"/>
  <c r="D75" i="1"/>
  <c r="D76" i="1"/>
  <c r="D77" i="1"/>
  <c r="D78" i="1"/>
  <c r="D79" i="1"/>
  <c r="D80" i="1"/>
  <c r="D81" i="1"/>
  <c r="D82" i="1"/>
  <c r="E45" i="1"/>
  <c r="G45" i="1"/>
  <c r="H45" i="1"/>
  <c r="H44" i="1"/>
  <c r="E43" i="1"/>
  <c r="G43" i="1"/>
  <c r="H43" i="1"/>
  <c r="H42" i="1"/>
  <c r="H48" i="1"/>
  <c r="H50" i="1"/>
  <c r="I50" i="1"/>
  <c r="I41" i="1"/>
  <c r="I42" i="1"/>
  <c r="E62" i="1"/>
  <c r="G62" i="1"/>
  <c r="H62" i="1"/>
  <c r="H61" i="1"/>
  <c r="E60" i="1"/>
  <c r="G60" i="1"/>
  <c r="H60" i="1"/>
  <c r="H59" i="1"/>
  <c r="H65" i="1"/>
  <c r="H67" i="1"/>
  <c r="I67" i="1"/>
  <c r="I58" i="1"/>
  <c r="I59" i="1"/>
  <c r="E58" i="1"/>
  <c r="E56" i="1"/>
  <c r="E41" i="1"/>
  <c r="E39" i="1"/>
  <c r="D56" i="1"/>
  <c r="D57" i="1"/>
  <c r="D58" i="1"/>
  <c r="D59" i="1"/>
  <c r="D65" i="1"/>
  <c r="D66" i="1"/>
  <c r="D67" i="1"/>
  <c r="E67" i="1"/>
  <c r="I66" i="1"/>
  <c r="E66" i="1"/>
  <c r="I65" i="1"/>
  <c r="E65" i="1"/>
  <c r="D60" i="1"/>
  <c r="D61" i="1"/>
  <c r="D62" i="1"/>
  <c r="D63" i="1"/>
  <c r="F62" i="1"/>
  <c r="F61" i="1"/>
  <c r="F60" i="1"/>
  <c r="F59" i="1"/>
  <c r="F58" i="1"/>
  <c r="F57" i="1"/>
  <c r="F56" i="1"/>
  <c r="F55" i="1"/>
  <c r="I49" i="1"/>
  <c r="I48" i="1"/>
  <c r="D39" i="1"/>
  <c r="D40" i="1"/>
  <c r="D41" i="1"/>
  <c r="D42" i="1"/>
  <c r="D48" i="1"/>
  <c r="D49" i="1"/>
  <c r="D50" i="1"/>
  <c r="E50" i="1"/>
  <c r="E49" i="1"/>
  <c r="E48" i="1"/>
  <c r="D43" i="1"/>
  <c r="D44" i="1"/>
  <c r="D45" i="1"/>
  <c r="D46" i="1"/>
  <c r="F45" i="1"/>
  <c r="F44" i="1"/>
  <c r="F43" i="1"/>
  <c r="F42" i="1"/>
  <c r="F41" i="1"/>
  <c r="F40" i="1"/>
  <c r="F39" i="1"/>
  <c r="F38" i="1"/>
  <c r="D22" i="1"/>
  <c r="D23" i="1"/>
  <c r="D24" i="1"/>
  <c r="D25" i="1"/>
  <c r="D31" i="1"/>
  <c r="D32" i="1"/>
  <c r="D33" i="1"/>
  <c r="E33" i="1"/>
  <c r="E32" i="1"/>
  <c r="E31" i="1"/>
  <c r="D26" i="1"/>
  <c r="D27" i="1"/>
  <c r="D28" i="1"/>
  <c r="D29" i="1"/>
</calcChain>
</file>

<file path=xl/sharedStrings.xml><?xml version="1.0" encoding="utf-8"?>
<sst xmlns="http://schemas.openxmlformats.org/spreadsheetml/2006/main" count="83" uniqueCount="36">
  <si>
    <t>WES</t>
  </si>
  <si>
    <t>GKZ</t>
  </si>
  <si>
    <t>Seko</t>
  </si>
  <si>
    <t>Gew</t>
  </si>
  <si>
    <t>BG</t>
  </si>
  <si>
    <t>Ust</t>
  </si>
  <si>
    <t>Grundpreis</t>
  </si>
  <si>
    <t>ZS1 Netto</t>
  </si>
  <si>
    <t>Brutto Abgpr</t>
  </si>
  <si>
    <t>NRA</t>
  </si>
  <si>
    <t>GP</t>
  </si>
  <si>
    <t>Beispiel 1</t>
  </si>
  <si>
    <t>Beispiel 2</t>
  </si>
  <si>
    <t>Beispiel 3</t>
  </si>
  <si>
    <t>Beispiel 4</t>
  </si>
  <si>
    <t>a</t>
  </si>
  <si>
    <t>b</t>
  </si>
  <si>
    <t>c</t>
  </si>
  <si>
    <t>Beispiel 5</t>
  </si>
  <si>
    <t>DS Seko</t>
  </si>
  <si>
    <t>Kosten Logis</t>
  </si>
  <si>
    <t>Nächtigungen</t>
  </si>
  <si>
    <t>Zwischensumme 2</t>
  </si>
  <si>
    <t>OT</t>
  </si>
  <si>
    <t>DS Nächtigungspreis</t>
  </si>
  <si>
    <t>d</t>
  </si>
  <si>
    <t>Gewinn</t>
  </si>
  <si>
    <t>Wareneinsatz</t>
  </si>
  <si>
    <t>Gemeinkostenzuschlag</t>
  </si>
  <si>
    <t>Selbstkosten</t>
  </si>
  <si>
    <t>Bedienungsgeld</t>
  </si>
  <si>
    <t>Umsatzsteuer</t>
  </si>
  <si>
    <t>Abgabepreis Brutto</t>
  </si>
  <si>
    <t>- Wareneinsatz</t>
  </si>
  <si>
    <t>Nettorohaufschlag</t>
  </si>
  <si>
    <t>AB_ Kalkulation von Speisen und Getränken sowie Nächtigungspreisen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</si>
</sst>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9" fontId="0" fillId="0" borderId="0" xfId="0" applyNumberFormat="1"/>
    <xf numFmtId="10" fontId="0" fillId="0" borderId="0" xfId="0" applyNumberFormat="1"/>
    <xf numFmtId="9" fontId="0" fillId="0" borderId="0" xfId="2" applyFont="1"/>
    <xf numFmtId="0" fontId="2" fillId="0" borderId="0" xfId="0" applyFont="1"/>
    <xf numFmtId="0" fontId="5" fillId="0" borderId="0" xfId="0" applyFont="1"/>
    <xf numFmtId="164" fontId="0" fillId="0" borderId="0" xfId="1" applyFont="1"/>
    <xf numFmtId="164" fontId="5" fillId="0" borderId="0" xfId="1" applyFont="1"/>
    <xf numFmtId="2" fontId="0" fillId="0" borderId="0" xfId="1" applyNumberFormat="1" applyFont="1"/>
    <xf numFmtId="2" fontId="0" fillId="0" borderId="0" xfId="0" applyNumberFormat="1"/>
    <xf numFmtId="9" fontId="2" fillId="0" borderId="0" xfId="2" applyFont="1"/>
    <xf numFmtId="2" fontId="2" fillId="0" borderId="0" xfId="1" applyNumberFormat="1" applyFont="1"/>
    <xf numFmtId="165" fontId="0" fillId="0" borderId="0" xfId="0" applyNumberFormat="1"/>
    <xf numFmtId="164" fontId="0" fillId="0" borderId="0" xfId="0" applyNumberFormat="1"/>
    <xf numFmtId="165" fontId="2" fillId="0" borderId="0" xfId="0" applyNumberFormat="1" applyFont="1"/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Border="1"/>
    <xf numFmtId="2" fontId="0" fillId="2" borderId="0" xfId="1" applyNumberFormat="1" applyFont="1" applyFill="1" applyBorder="1"/>
    <xf numFmtId="0" fontId="0" fillId="0" borderId="7" xfId="0" applyBorder="1"/>
    <xf numFmtId="9" fontId="0" fillId="0" borderId="6" xfId="0" applyNumberFormat="1" applyBorder="1"/>
    <xf numFmtId="10" fontId="0" fillId="0" borderId="6" xfId="0" applyNumberFormat="1" applyBorder="1"/>
    <xf numFmtId="2" fontId="2" fillId="2" borderId="0" xfId="1" applyNumberFormat="1" applyFont="1" applyFill="1" applyBorder="1"/>
    <xf numFmtId="2" fontId="0" fillId="0" borderId="0" xfId="1" applyNumberFormat="1" applyFont="1" applyBorder="1"/>
    <xf numFmtId="9" fontId="0" fillId="0" borderId="7" xfId="2" applyFont="1" applyBorder="1"/>
    <xf numFmtId="0" fontId="0" fillId="0" borderId="8" xfId="0" applyBorder="1"/>
    <xf numFmtId="2" fontId="2" fillId="2" borderId="1" xfId="1" applyNumberFormat="1" applyFont="1" applyFill="1" applyBorder="1"/>
    <xf numFmtId="9" fontId="2" fillId="2" borderId="9" xfId="2" applyFont="1" applyFill="1" applyBorder="1"/>
    <xf numFmtId="164" fontId="0" fillId="2" borderId="0" xfId="1" applyFont="1" applyFill="1" applyBorder="1"/>
    <xf numFmtId="165" fontId="0" fillId="0" borderId="6" xfId="0" applyNumberFormat="1" applyBorder="1"/>
    <xf numFmtId="164" fontId="2" fillId="2" borderId="0" xfId="1" applyFont="1" applyFill="1" applyBorder="1"/>
    <xf numFmtId="0" fontId="0" fillId="0" borderId="0" xfId="0" applyBorder="1"/>
    <xf numFmtId="164" fontId="0" fillId="2" borderId="7" xfId="1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0" fillId="0" borderId="11" xfId="0" quotePrefix="1" applyBorder="1"/>
    <xf numFmtId="0" fontId="2" fillId="0" borderId="2" xfId="0" applyFont="1" applyBorder="1"/>
    <xf numFmtId="9" fontId="0" fillId="0" borderId="8" xfId="0" applyNumberFormat="1" applyBorder="1"/>
    <xf numFmtId="2" fontId="0" fillId="2" borderId="1" xfId="1" applyNumberFormat="1" applyFont="1" applyFill="1" applyBorder="1"/>
    <xf numFmtId="9" fontId="0" fillId="0" borderId="9" xfId="0" applyNumberFormat="1" applyBorder="1"/>
    <xf numFmtId="2" fontId="0" fillId="0" borderId="1" xfId="1" applyNumberFormat="1" applyFont="1" applyBorder="1"/>
    <xf numFmtId="164" fontId="0" fillId="2" borderId="9" xfId="1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2" fontId="2" fillId="0" borderId="0" xfId="1" applyNumberFormat="1" applyFont="1" applyBorder="1"/>
    <xf numFmtId="2" fontId="0" fillId="2" borderId="0" xfId="1" applyNumberFormat="1" applyFont="1" applyFill="1"/>
    <xf numFmtId="2" fontId="2" fillId="2" borderId="0" xfId="1" applyNumberFormat="1" applyFont="1" applyFill="1"/>
    <xf numFmtId="9" fontId="2" fillId="2" borderId="0" xfId="2" applyFont="1" applyFill="1"/>
    <xf numFmtId="164" fontId="0" fillId="2" borderId="0" xfId="1" applyFont="1" applyFill="1"/>
    <xf numFmtId="164" fontId="2" fillId="2" borderId="0" xfId="1" applyFont="1" applyFill="1"/>
    <xf numFmtId="4" fontId="0" fillId="2" borderId="0" xfId="1" applyNumberFormat="1" applyFont="1" applyFill="1"/>
    <xf numFmtId="4" fontId="2" fillId="2" borderId="0" xfId="1" applyNumberFormat="1" applyFont="1" applyFill="1"/>
    <xf numFmtId="166" fontId="0" fillId="2" borderId="0" xfId="1" applyNumberFormat="1" applyFont="1" applyFill="1"/>
  </cellXfs>
  <cellStyles count="135"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Dezimal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Prozent" xfId="2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35" workbookViewId="0">
      <selection activeCell="C59" sqref="C59"/>
    </sheetView>
  </sheetViews>
  <sheetFormatPr baseColWidth="10" defaultRowHeight="15" x14ac:dyDescent="0"/>
  <cols>
    <col min="2" max="2" width="21.1640625" customWidth="1"/>
    <col min="4" max="4" width="13.83203125" bestFit="1" customWidth="1"/>
  </cols>
  <sheetData>
    <row r="1" spans="1:10">
      <c r="A1" s="4" t="s">
        <v>35</v>
      </c>
    </row>
    <row r="2" spans="1:10">
      <c r="A2" s="15" t="s">
        <v>11</v>
      </c>
    </row>
    <row r="3" spans="1:10">
      <c r="B3" s="35"/>
      <c r="C3" s="17"/>
      <c r="D3" s="45" t="s">
        <v>15</v>
      </c>
      <c r="E3" s="46"/>
      <c r="F3" s="47"/>
      <c r="G3" s="45" t="s">
        <v>17</v>
      </c>
      <c r="H3" s="46"/>
      <c r="I3" s="47"/>
      <c r="J3" s="46" t="s">
        <v>25</v>
      </c>
    </row>
    <row r="4" spans="1:10">
      <c r="B4" s="36" t="s">
        <v>27</v>
      </c>
      <c r="C4" s="18"/>
      <c r="D4" s="19">
        <v>3.2</v>
      </c>
      <c r="E4" s="20"/>
      <c r="F4" s="18"/>
      <c r="G4" s="19">
        <v>3.2</v>
      </c>
      <c r="H4" s="20"/>
      <c r="I4" s="18"/>
      <c r="J4" s="33">
        <f>J6-J5</f>
        <v>2.5634189857063761</v>
      </c>
    </row>
    <row r="5" spans="1:10">
      <c r="B5" s="16" t="s">
        <v>28</v>
      </c>
      <c r="C5" s="40">
        <v>1.48</v>
      </c>
      <c r="D5" s="41">
        <f>D4*C5</f>
        <v>4.7359999999999998</v>
      </c>
      <c r="E5" s="42"/>
      <c r="F5" s="26"/>
      <c r="G5" s="43"/>
      <c r="H5" s="34"/>
      <c r="I5" s="40">
        <f>C5</f>
        <v>1.48</v>
      </c>
      <c r="J5" s="44">
        <f>J6/(1+I5)*I5</f>
        <v>3.7938600988454358</v>
      </c>
    </row>
    <row r="6" spans="1:10">
      <c r="B6" s="36" t="s">
        <v>29</v>
      </c>
      <c r="C6" s="18"/>
      <c r="D6" s="19">
        <f>D4+D5</f>
        <v>7.9359999999999999</v>
      </c>
      <c r="E6" s="20"/>
      <c r="F6" s="18"/>
      <c r="G6" s="24"/>
      <c r="H6" s="20"/>
      <c r="I6" s="18"/>
      <c r="J6" s="33">
        <f>J8-J7</f>
        <v>6.3572790845518119</v>
      </c>
    </row>
    <row r="7" spans="1:10">
      <c r="B7" s="16" t="s">
        <v>26</v>
      </c>
      <c r="C7" s="40">
        <v>0.1</v>
      </c>
      <c r="D7" s="41">
        <f>D6*C7</f>
        <v>0.79360000000000008</v>
      </c>
      <c r="E7" s="42"/>
      <c r="F7" s="26"/>
      <c r="G7" s="43"/>
      <c r="H7" s="34"/>
      <c r="I7" s="40">
        <f>C7</f>
        <v>0.1</v>
      </c>
      <c r="J7" s="44">
        <f>J8/(1+I7)*I7</f>
        <v>0.63572790845518123</v>
      </c>
    </row>
    <row r="8" spans="1:10">
      <c r="B8" s="36" t="s">
        <v>6</v>
      </c>
      <c r="C8" s="18"/>
      <c r="D8" s="19">
        <f>D6+D7</f>
        <v>8.7295999999999996</v>
      </c>
      <c r="E8" s="20"/>
      <c r="F8" s="18"/>
      <c r="G8" s="29">
        <f>G10-G9</f>
        <v>8.0625257095845342</v>
      </c>
      <c r="H8" s="20"/>
      <c r="I8" s="18"/>
      <c r="J8" s="33">
        <f>J10-J9</f>
        <v>6.9930069930069934</v>
      </c>
    </row>
    <row r="9" spans="1:10">
      <c r="B9" s="36" t="s">
        <v>30</v>
      </c>
      <c r="C9" s="22">
        <v>0.105</v>
      </c>
      <c r="D9" s="19">
        <f>D8*C9</f>
        <v>0.91660799999999987</v>
      </c>
      <c r="E9" s="20"/>
      <c r="F9" s="30">
        <f>C9</f>
        <v>0.105</v>
      </c>
      <c r="G9" s="29">
        <f>G10/(1+F9)*F9</f>
        <v>0.8465651995063761</v>
      </c>
      <c r="H9" s="20"/>
      <c r="I9" s="30">
        <f>C9</f>
        <v>0.105</v>
      </c>
      <c r="J9" s="33">
        <f>J10/(1+I9)*I9</f>
        <v>0.73426573426573427</v>
      </c>
    </row>
    <row r="10" spans="1:10">
      <c r="B10" s="36" t="s">
        <v>7</v>
      </c>
      <c r="C10" s="18"/>
      <c r="D10" s="19">
        <f>D8+D9</f>
        <v>9.6462079999999997</v>
      </c>
      <c r="E10" s="20"/>
      <c r="F10" s="18"/>
      <c r="G10" s="29">
        <f>G12-G11</f>
        <v>8.9090909090909101</v>
      </c>
      <c r="H10" s="20"/>
      <c r="I10" s="18"/>
      <c r="J10" s="33">
        <f>J12-J11</f>
        <v>7.7272727272727275</v>
      </c>
    </row>
    <row r="11" spans="1:10">
      <c r="B11" s="36" t="s">
        <v>31</v>
      </c>
      <c r="C11" s="21">
        <v>0.1</v>
      </c>
      <c r="D11" s="19">
        <f>C11*D10</f>
        <v>0.96462080000000006</v>
      </c>
      <c r="E11" s="20"/>
      <c r="F11" s="30">
        <f>C11</f>
        <v>0.1</v>
      </c>
      <c r="G11" s="29">
        <f>G12/(1+F11)*F11</f>
        <v>0.89090909090909087</v>
      </c>
      <c r="H11" s="20"/>
      <c r="I11" s="30">
        <f>C11</f>
        <v>0.1</v>
      </c>
      <c r="J11" s="33">
        <f>J12/(1+I11)*I11</f>
        <v>0.77272727272727271</v>
      </c>
    </row>
    <row r="12" spans="1:10">
      <c r="B12" s="37" t="s">
        <v>32</v>
      </c>
      <c r="C12" s="18"/>
      <c r="D12" s="23">
        <f>D10+D11</f>
        <v>10.6108288</v>
      </c>
      <c r="E12" s="20"/>
      <c r="F12" s="18"/>
      <c r="G12" s="31">
        <v>9.8000000000000007</v>
      </c>
      <c r="H12" s="20"/>
      <c r="I12" s="18"/>
      <c r="J12" s="33">
        <v>8.5</v>
      </c>
    </row>
    <row r="13" spans="1:10">
      <c r="B13" s="36"/>
      <c r="C13" s="18"/>
      <c r="D13" s="48" t="s">
        <v>16</v>
      </c>
      <c r="E13" s="20"/>
      <c r="F13" s="18"/>
      <c r="G13" s="32"/>
      <c r="H13" s="20"/>
      <c r="I13" s="18"/>
      <c r="J13" s="20"/>
    </row>
    <row r="14" spans="1:10">
      <c r="B14" s="36" t="s">
        <v>6</v>
      </c>
      <c r="C14" s="18"/>
      <c r="D14" s="19">
        <f>D8</f>
        <v>8.7295999999999996</v>
      </c>
      <c r="E14" s="25">
        <f>-D14/D15</f>
        <v>2.7279999999999998</v>
      </c>
      <c r="F14" s="18"/>
      <c r="G14" s="19">
        <f>G8</f>
        <v>8.0625257095845342</v>
      </c>
      <c r="H14" s="25">
        <f>-G14/G15</f>
        <v>2.5195392842451669</v>
      </c>
      <c r="I14" s="18"/>
      <c r="J14" s="20"/>
    </row>
    <row r="15" spans="1:10">
      <c r="B15" s="38" t="s">
        <v>33</v>
      </c>
      <c r="C15" s="18"/>
      <c r="D15" s="19">
        <f>-D4</f>
        <v>-3.2</v>
      </c>
      <c r="E15" s="25">
        <f>D15/D15</f>
        <v>1</v>
      </c>
      <c r="F15" s="18"/>
      <c r="G15" s="19">
        <f>-G4</f>
        <v>-3.2</v>
      </c>
      <c r="H15" s="25">
        <f>G15/G15</f>
        <v>1</v>
      </c>
      <c r="I15" s="18"/>
      <c r="J15" s="20"/>
    </row>
    <row r="16" spans="1:10">
      <c r="B16" s="39" t="s">
        <v>34</v>
      </c>
      <c r="C16" s="26"/>
      <c r="D16" s="27">
        <f>D14+D15</f>
        <v>5.5295999999999994</v>
      </c>
      <c r="E16" s="28">
        <f>-D16/D15</f>
        <v>1.7279999999999998</v>
      </c>
      <c r="F16" s="26"/>
      <c r="G16" s="27">
        <f>G14+G15</f>
        <v>4.862525709584534</v>
      </c>
      <c r="H16" s="28">
        <f>-G16/G15</f>
        <v>1.5195392842451667</v>
      </c>
      <c r="I16" s="26"/>
      <c r="J16" s="34"/>
    </row>
    <row r="17" spans="1:8">
      <c r="D17" s="8"/>
    </row>
    <row r="18" spans="1:8">
      <c r="D18" s="9"/>
    </row>
    <row r="19" spans="1:8">
      <c r="A19" s="15" t="s">
        <v>12</v>
      </c>
      <c r="G19" s="5"/>
      <c r="H19" s="5"/>
    </row>
    <row r="20" spans="1:8">
      <c r="D20" s="9" t="s">
        <v>15</v>
      </c>
      <c r="G20" t="s">
        <v>17</v>
      </c>
      <c r="H20" s="5"/>
    </row>
    <row r="21" spans="1:8">
      <c r="B21" t="s">
        <v>27</v>
      </c>
      <c r="D21" s="49">
        <v>3.12</v>
      </c>
      <c r="G21" s="52">
        <v>3.12</v>
      </c>
      <c r="H21" s="5"/>
    </row>
    <row r="22" spans="1:8">
      <c r="B22" t="s">
        <v>28</v>
      </c>
      <c r="C22" s="1">
        <v>1.38</v>
      </c>
      <c r="D22" s="49">
        <f>D21*C22</f>
        <v>4.3056000000000001</v>
      </c>
      <c r="F22" s="12"/>
      <c r="G22" s="6"/>
      <c r="H22" s="12"/>
    </row>
    <row r="23" spans="1:8">
      <c r="B23" t="s">
        <v>29</v>
      </c>
      <c r="D23" s="49">
        <f>D21+D22</f>
        <v>7.4256000000000002</v>
      </c>
      <c r="G23" s="6"/>
      <c r="H23" s="5"/>
    </row>
    <row r="24" spans="1:8">
      <c r="B24" t="s">
        <v>26</v>
      </c>
      <c r="C24" s="1">
        <v>0.05</v>
      </c>
      <c r="D24" s="49">
        <f>D23*C24</f>
        <v>0.37128000000000005</v>
      </c>
      <c r="F24" s="12"/>
      <c r="G24" s="6"/>
      <c r="H24" s="13"/>
    </row>
    <row r="25" spans="1:8">
      <c r="B25" t="s">
        <v>6</v>
      </c>
      <c r="D25" s="49">
        <f>D23+D24</f>
        <v>7.7968799999999998</v>
      </c>
      <c r="G25" s="52">
        <f>G27-G26</f>
        <v>7.2398190045248869</v>
      </c>
      <c r="H25" s="13"/>
    </row>
    <row r="26" spans="1:8">
      <c r="B26" t="s">
        <v>30</v>
      </c>
      <c r="C26" s="2">
        <v>0.105</v>
      </c>
      <c r="D26" s="49">
        <f>D25*C26</f>
        <v>0.81867239999999997</v>
      </c>
      <c r="F26" s="12">
        <f>C26</f>
        <v>0.105</v>
      </c>
      <c r="G26" s="52">
        <f>G27/(1+F26)*F26</f>
        <v>0.76018099547511309</v>
      </c>
      <c r="H26" s="12"/>
    </row>
    <row r="27" spans="1:8">
      <c r="B27" t="s">
        <v>7</v>
      </c>
      <c r="D27" s="49">
        <f>D25+D26</f>
        <v>8.6155524000000003</v>
      </c>
      <c r="G27" s="52">
        <f>G29-G28</f>
        <v>8</v>
      </c>
      <c r="H27" s="5"/>
    </row>
    <row r="28" spans="1:8">
      <c r="B28" t="s">
        <v>31</v>
      </c>
      <c r="C28" s="1">
        <v>0.1</v>
      </c>
      <c r="D28" s="49">
        <f>C28*D27</f>
        <v>0.86155524000000006</v>
      </c>
      <c r="F28" s="12">
        <f>C28</f>
        <v>0.1</v>
      </c>
      <c r="G28" s="52">
        <f>G29/(1+F28)*F28</f>
        <v>0.8</v>
      </c>
      <c r="H28" s="12"/>
    </row>
    <row r="29" spans="1:8">
      <c r="B29" t="s">
        <v>32</v>
      </c>
      <c r="D29" s="50">
        <f>D27+D28</f>
        <v>9.4771076399999998</v>
      </c>
      <c r="G29" s="53">
        <v>8.8000000000000007</v>
      </c>
      <c r="H29" s="5"/>
    </row>
    <row r="30" spans="1:8">
      <c r="D30" s="8" t="s">
        <v>16</v>
      </c>
      <c r="F30" s="6"/>
      <c r="G30" s="5"/>
      <c r="H30" s="7"/>
    </row>
    <row r="31" spans="1:8">
      <c r="B31" t="s">
        <v>10</v>
      </c>
      <c r="D31" s="49">
        <f>D25</f>
        <v>7.7968799999999998</v>
      </c>
      <c r="E31" s="3">
        <f>-D31/D32</f>
        <v>2.4989999999999997</v>
      </c>
      <c r="G31" s="49">
        <f>G25</f>
        <v>7.2398190045248869</v>
      </c>
      <c r="H31" s="3">
        <f>-G31/G32</f>
        <v>2.3204548091425918</v>
      </c>
    </row>
    <row r="32" spans="1:8">
      <c r="B32" t="s">
        <v>0</v>
      </c>
      <c r="D32" s="49">
        <f>-D21</f>
        <v>-3.12</v>
      </c>
      <c r="E32" s="3">
        <f>D32/D32</f>
        <v>1</v>
      </c>
      <c r="G32" s="49">
        <f>-G21</f>
        <v>-3.12</v>
      </c>
      <c r="H32" s="3">
        <f>G32/G32</f>
        <v>1</v>
      </c>
    </row>
    <row r="33" spans="1:9">
      <c r="B33" s="4" t="s">
        <v>9</v>
      </c>
      <c r="D33" s="50">
        <f>D31+D32</f>
        <v>4.6768799999999997</v>
      </c>
      <c r="E33" s="51">
        <f>-D33/D32</f>
        <v>1.4989999999999999</v>
      </c>
      <c r="G33" s="50">
        <f>G31+G32</f>
        <v>4.1198190045248868</v>
      </c>
      <c r="H33" s="51">
        <f>-G33/G32</f>
        <v>1.3204548091425918</v>
      </c>
    </row>
    <row r="36" spans="1:9">
      <c r="A36" s="15" t="s">
        <v>13</v>
      </c>
      <c r="D36" s="9" t="s">
        <v>15</v>
      </c>
      <c r="F36" t="s">
        <v>16</v>
      </c>
      <c r="H36" t="s">
        <v>17</v>
      </c>
    </row>
    <row r="37" spans="1:9">
      <c r="D37" s="9"/>
    </row>
    <row r="38" spans="1:9">
      <c r="B38" t="s">
        <v>0</v>
      </c>
      <c r="D38" s="8">
        <v>6.2</v>
      </c>
      <c r="F38" s="6">
        <f>F40-F39</f>
        <v>5.2811471496592599</v>
      </c>
      <c r="H38" s="6">
        <v>6.2</v>
      </c>
    </row>
    <row r="39" spans="1:9">
      <c r="B39" t="s">
        <v>1</v>
      </c>
      <c r="C39" s="1">
        <v>1.38</v>
      </c>
      <c r="D39" s="8">
        <f>D38*C39</f>
        <v>8.5559999999999992</v>
      </c>
      <c r="E39" s="12">
        <f>C39</f>
        <v>1.38</v>
      </c>
      <c r="F39" s="6">
        <f>F40/(1+E39)*E39</f>
        <v>7.2879830665297778</v>
      </c>
      <c r="G39" s="12"/>
      <c r="H39" s="6">
        <v>0</v>
      </c>
    </row>
    <row r="40" spans="1:9">
      <c r="B40" t="s">
        <v>2</v>
      </c>
      <c r="D40" s="8">
        <f>D38+D39</f>
        <v>14.756</v>
      </c>
      <c r="F40" s="6">
        <f>F42-F41</f>
        <v>12.569130216189038</v>
      </c>
      <c r="H40" s="6">
        <v>0</v>
      </c>
    </row>
    <row r="41" spans="1:9">
      <c r="B41" t="s">
        <v>3</v>
      </c>
      <c r="C41" s="1">
        <v>0.2</v>
      </c>
      <c r="D41" s="8">
        <f>D40*C41</f>
        <v>2.9512</v>
      </c>
      <c r="E41" s="12">
        <f>C41</f>
        <v>0.2</v>
      </c>
      <c r="F41" s="6">
        <f>F42/(1+E41)*E41</f>
        <v>2.5138260432378079</v>
      </c>
      <c r="G41" s="12"/>
      <c r="H41" s="6">
        <v>0</v>
      </c>
      <c r="I41" s="13">
        <f>H38*I50</f>
        <v>9.6371040723981913</v>
      </c>
    </row>
    <row r="42" spans="1:9">
      <c r="B42" t="s">
        <v>6</v>
      </c>
      <c r="D42" s="8">
        <f>D40+D41</f>
        <v>17.7072</v>
      </c>
      <c r="F42" s="6">
        <f>F44-F43</f>
        <v>15.082956259426846</v>
      </c>
      <c r="H42" s="6">
        <f>H44-H43</f>
        <v>15.837104072398191</v>
      </c>
      <c r="I42" s="13">
        <f>I41+H38</f>
        <v>15.837104072398191</v>
      </c>
    </row>
    <row r="43" spans="1:9">
      <c r="B43" t="s">
        <v>4</v>
      </c>
      <c r="C43" s="2">
        <v>0.105</v>
      </c>
      <c r="D43" s="8">
        <f>D42*C43</f>
        <v>1.859256</v>
      </c>
      <c r="E43" s="12">
        <f>C43</f>
        <v>0.105</v>
      </c>
      <c r="F43" s="6">
        <f>F44/(1+E43)*E43</f>
        <v>1.5837104072398187</v>
      </c>
      <c r="G43" s="12">
        <f>E43</f>
        <v>0.105</v>
      </c>
      <c r="H43" s="6">
        <f>H44/(1+G43)*G43</f>
        <v>1.66289592760181</v>
      </c>
    </row>
    <row r="44" spans="1:9">
      <c r="B44" t="s">
        <v>7</v>
      </c>
      <c r="D44" s="8">
        <f>D42+D43</f>
        <v>19.566455999999999</v>
      </c>
      <c r="F44" s="6">
        <f>F46-F45</f>
        <v>16.666666666666664</v>
      </c>
      <c r="H44" s="6">
        <f>H46-H45</f>
        <v>17.5</v>
      </c>
    </row>
    <row r="45" spans="1:9">
      <c r="B45" t="s">
        <v>5</v>
      </c>
      <c r="C45" s="1">
        <v>0.2</v>
      </c>
      <c r="D45" s="8">
        <f>C45*D44</f>
        <v>3.9132911999999997</v>
      </c>
      <c r="E45" s="12">
        <f>C45</f>
        <v>0.2</v>
      </c>
      <c r="F45" s="6">
        <f>F46/(1+E45)*E45</f>
        <v>3.3333333333333339</v>
      </c>
      <c r="G45" s="12">
        <f>E45</f>
        <v>0.2</v>
      </c>
      <c r="H45" s="6">
        <f>H46/(1+G45)*G45</f>
        <v>3.5</v>
      </c>
    </row>
    <row r="46" spans="1:9">
      <c r="B46" t="s">
        <v>8</v>
      </c>
      <c r="D46" s="8">
        <f>D44+D45</f>
        <v>23.479747199999998</v>
      </c>
      <c r="F46" s="6">
        <v>20</v>
      </c>
      <c r="H46" s="6">
        <v>21</v>
      </c>
    </row>
    <row r="47" spans="1:9">
      <c r="D47" s="8" t="s">
        <v>16</v>
      </c>
      <c r="F47" s="6"/>
      <c r="G47" s="5"/>
      <c r="H47" s="7"/>
    </row>
    <row r="48" spans="1:9">
      <c r="B48" t="s">
        <v>10</v>
      </c>
      <c r="D48" s="8">
        <f>D42</f>
        <v>17.7072</v>
      </c>
      <c r="E48" s="3">
        <f>-D48/D49</f>
        <v>2.8559999999999999</v>
      </c>
      <c r="F48" s="6"/>
      <c r="G48" s="5"/>
      <c r="H48" s="8">
        <f>H42</f>
        <v>15.837104072398191</v>
      </c>
      <c r="I48" s="3">
        <f>-H48/H49</f>
        <v>2.5543716245803534</v>
      </c>
    </row>
    <row r="49" spans="1:9">
      <c r="B49" t="s">
        <v>0</v>
      </c>
      <c r="D49" s="8">
        <f>-D38</f>
        <v>-6.2</v>
      </c>
      <c r="E49" s="3">
        <f>D49/D49</f>
        <v>1</v>
      </c>
      <c r="F49" s="6"/>
      <c r="G49" s="5"/>
      <c r="H49" s="8">
        <f>-H38</f>
        <v>-6.2</v>
      </c>
      <c r="I49" s="3">
        <f>H49/H49</f>
        <v>1</v>
      </c>
    </row>
    <row r="50" spans="1:9">
      <c r="B50" s="4" t="s">
        <v>9</v>
      </c>
      <c r="D50" s="11">
        <f>D48+D49</f>
        <v>11.507200000000001</v>
      </c>
      <c r="E50" s="10">
        <f>-D50/D49</f>
        <v>1.8560000000000001</v>
      </c>
      <c r="F50" s="6"/>
      <c r="G50" s="5"/>
      <c r="H50" s="11">
        <f>H48+H49</f>
        <v>9.6371040723981913</v>
      </c>
      <c r="I50" s="10">
        <f>-H50/H49</f>
        <v>1.5543716245803534</v>
      </c>
    </row>
    <row r="53" spans="1:9">
      <c r="A53" s="15" t="s">
        <v>14</v>
      </c>
      <c r="D53" s="9" t="s">
        <v>15</v>
      </c>
      <c r="F53" t="s">
        <v>17</v>
      </c>
      <c r="H53" t="s">
        <v>25</v>
      </c>
    </row>
    <row r="54" spans="1:9">
      <c r="D54" s="9"/>
    </row>
    <row r="55" spans="1:9">
      <c r="B55" t="s">
        <v>0</v>
      </c>
      <c r="D55" s="8">
        <v>0.75</v>
      </c>
      <c r="F55" s="6">
        <f>F57-F56</f>
        <v>0.56073153899240835</v>
      </c>
      <c r="H55" s="6">
        <v>0.75</v>
      </c>
    </row>
    <row r="56" spans="1:9">
      <c r="B56" t="s">
        <v>1</v>
      </c>
      <c r="C56" s="1">
        <v>1.8</v>
      </c>
      <c r="D56" s="8">
        <f>D55*C56</f>
        <v>1.35</v>
      </c>
      <c r="E56" s="12">
        <f>C56</f>
        <v>1.8</v>
      </c>
      <c r="F56" s="6">
        <f>F57/(1+E56)*E56</f>
        <v>1.0093167701863355</v>
      </c>
      <c r="G56" s="12"/>
      <c r="H56" s="6">
        <v>0</v>
      </c>
    </row>
    <row r="57" spans="1:9">
      <c r="B57" t="s">
        <v>2</v>
      </c>
      <c r="D57" s="8">
        <f>D55+D56</f>
        <v>2.1</v>
      </c>
      <c r="F57" s="6">
        <f>F59-F58</f>
        <v>1.5700483091787438</v>
      </c>
      <c r="H57" s="6">
        <v>0</v>
      </c>
    </row>
    <row r="58" spans="1:9">
      <c r="B58" t="s">
        <v>3</v>
      </c>
      <c r="C58" s="1">
        <v>0.2</v>
      </c>
      <c r="D58" s="8">
        <f>D57*C58</f>
        <v>0.42000000000000004</v>
      </c>
      <c r="E58" s="12">
        <f>C58</f>
        <v>0.2</v>
      </c>
      <c r="F58" s="6">
        <f>F59/(1+E58)*E58</f>
        <v>0.31400966183574885</v>
      </c>
      <c r="G58" s="12"/>
      <c r="H58" s="6">
        <v>0</v>
      </c>
      <c r="I58" s="13">
        <f>H55*I67</f>
        <v>1.2789855072463765</v>
      </c>
    </row>
    <row r="59" spans="1:9">
      <c r="B59" t="s">
        <v>6</v>
      </c>
      <c r="D59" s="8">
        <f>D57+D58</f>
        <v>2.52</v>
      </c>
      <c r="F59" s="6">
        <f>F61-F60</f>
        <v>1.8840579710144927</v>
      </c>
      <c r="H59" s="6">
        <f>H61-H60</f>
        <v>2.0289855072463765</v>
      </c>
      <c r="I59" s="13">
        <f>I58+H55</f>
        <v>2.0289855072463765</v>
      </c>
    </row>
    <row r="60" spans="1:9">
      <c r="B60" t="s">
        <v>4</v>
      </c>
      <c r="C60" s="2">
        <v>0.15</v>
      </c>
      <c r="D60" s="8">
        <f>D59*C60</f>
        <v>0.378</v>
      </c>
      <c r="E60" s="12">
        <f>C60</f>
        <v>0.15</v>
      </c>
      <c r="F60" s="6">
        <f>F61/(1+E60)*E60</f>
        <v>0.28260869565217389</v>
      </c>
      <c r="G60" s="12">
        <f>E60</f>
        <v>0.15</v>
      </c>
      <c r="H60" s="6">
        <f>H61/(1+G60)*G60</f>
        <v>0.30434782608695649</v>
      </c>
    </row>
    <row r="61" spans="1:9">
      <c r="B61" t="s">
        <v>7</v>
      </c>
      <c r="D61" s="8">
        <f>D59+D60</f>
        <v>2.8980000000000001</v>
      </c>
      <c r="F61" s="6">
        <f>F63-F62</f>
        <v>2.1666666666666665</v>
      </c>
      <c r="H61" s="6">
        <f>H63-H62</f>
        <v>2.333333333333333</v>
      </c>
    </row>
    <row r="62" spans="1:9">
      <c r="B62" t="s">
        <v>5</v>
      </c>
      <c r="C62" s="1">
        <v>0.2</v>
      </c>
      <c r="D62" s="8">
        <f>C62*D61</f>
        <v>0.5796</v>
      </c>
      <c r="E62" s="12">
        <f>C62</f>
        <v>0.2</v>
      </c>
      <c r="F62" s="6">
        <f>F63/(1+E62)*E62</f>
        <v>0.4333333333333334</v>
      </c>
      <c r="G62" s="12">
        <f>E62</f>
        <v>0.2</v>
      </c>
      <c r="H62" s="6">
        <f>H63/(1+G62)*G62</f>
        <v>0.46666666666666673</v>
      </c>
    </row>
    <row r="63" spans="1:9">
      <c r="B63" t="s">
        <v>8</v>
      </c>
      <c r="D63" s="8">
        <f>D61+D62</f>
        <v>3.4776000000000002</v>
      </c>
      <c r="F63" s="6">
        <v>2.6</v>
      </c>
      <c r="H63" s="6">
        <v>2.8</v>
      </c>
    </row>
    <row r="64" spans="1:9">
      <c r="D64" s="8" t="s">
        <v>16</v>
      </c>
      <c r="F64" s="6"/>
      <c r="G64" s="5"/>
      <c r="H64" s="7"/>
    </row>
    <row r="65" spans="1:9">
      <c r="B65" t="s">
        <v>10</v>
      </c>
      <c r="D65" s="8">
        <f>D59</f>
        <v>2.52</v>
      </c>
      <c r="E65" s="3">
        <f>-D65/D66</f>
        <v>3.36</v>
      </c>
      <c r="F65" s="6"/>
      <c r="G65" s="5"/>
      <c r="H65" s="8">
        <f>H59</f>
        <v>2.0289855072463765</v>
      </c>
      <c r="I65" s="3">
        <f>-H65/H66</f>
        <v>2.7053140096618353</v>
      </c>
    </row>
    <row r="66" spans="1:9">
      <c r="B66" t="s">
        <v>0</v>
      </c>
      <c r="D66" s="8">
        <f>-D55</f>
        <v>-0.75</v>
      </c>
      <c r="E66" s="3">
        <f>D66/D66</f>
        <v>1</v>
      </c>
      <c r="F66" s="6"/>
      <c r="G66" s="5"/>
      <c r="H66" s="8">
        <f>-H55</f>
        <v>-0.75</v>
      </c>
      <c r="I66" s="3">
        <f>H66/H66</f>
        <v>1</v>
      </c>
    </row>
    <row r="67" spans="1:9">
      <c r="B67" s="4" t="s">
        <v>9</v>
      </c>
      <c r="D67" s="11">
        <f>D65+D66</f>
        <v>1.77</v>
      </c>
      <c r="E67" s="10">
        <f>-D67/D66</f>
        <v>2.36</v>
      </c>
      <c r="F67" s="6"/>
      <c r="G67" s="5"/>
      <c r="H67" s="11">
        <f>H65+H66</f>
        <v>1.2789855072463765</v>
      </c>
      <c r="I67" s="10">
        <f>-H67/H66</f>
        <v>1.7053140096618353</v>
      </c>
    </row>
    <row r="70" spans="1:9">
      <c r="A70" s="15" t="s">
        <v>18</v>
      </c>
      <c r="D70" s="9"/>
      <c r="F70" t="s">
        <v>17</v>
      </c>
    </row>
    <row r="71" spans="1:9">
      <c r="D71" s="9"/>
    </row>
    <row r="72" spans="1:9">
      <c r="B72" t="s">
        <v>20</v>
      </c>
      <c r="D72" s="54">
        <v>375000</v>
      </c>
      <c r="F72" s="6"/>
    </row>
    <row r="73" spans="1:9">
      <c r="B73" t="s">
        <v>21</v>
      </c>
      <c r="C73" s="1"/>
      <c r="D73" s="56">
        <v>10800</v>
      </c>
      <c r="E73" s="12"/>
      <c r="F73" s="6"/>
    </row>
    <row r="74" spans="1:9">
      <c r="A74" t="s">
        <v>15</v>
      </c>
      <c r="B74" t="s">
        <v>19</v>
      </c>
      <c r="D74" s="55">
        <f>ROUND(D72/D73,0)</f>
        <v>35</v>
      </c>
      <c r="G74" s="52">
        <f>D74</f>
        <v>35</v>
      </c>
    </row>
    <row r="75" spans="1:9">
      <c r="B75" t="s">
        <v>3</v>
      </c>
      <c r="C75" s="1">
        <v>0.1</v>
      </c>
      <c r="D75" s="54">
        <f>D74*C75</f>
        <v>3.5</v>
      </c>
      <c r="F75" s="14">
        <f>G75/G74</f>
        <v>6.1547148503670303E-2</v>
      </c>
      <c r="G75" s="53">
        <f>G76-G74</f>
        <v>2.1541501976284607</v>
      </c>
    </row>
    <row r="76" spans="1:9">
      <c r="B76" t="s">
        <v>6</v>
      </c>
      <c r="D76" s="54">
        <f>D74+D75</f>
        <v>38.5</v>
      </c>
      <c r="G76" s="52">
        <f>G78-G77</f>
        <v>37.154150197628461</v>
      </c>
    </row>
    <row r="77" spans="1:9">
      <c r="B77" t="s">
        <v>4</v>
      </c>
      <c r="C77" s="2">
        <v>0.15</v>
      </c>
      <c r="D77" s="54">
        <f>D76*C77</f>
        <v>5.7749999999999995</v>
      </c>
      <c r="F77" s="2">
        <v>0.15</v>
      </c>
      <c r="G77" s="52">
        <f>G78/(1+F77)*F77</f>
        <v>5.5731225296442686</v>
      </c>
    </row>
    <row r="78" spans="1:9">
      <c r="B78" t="s">
        <v>7</v>
      </c>
      <c r="D78" s="54">
        <f>D76+D77</f>
        <v>44.274999999999999</v>
      </c>
      <c r="G78" s="52">
        <f>G80-G79</f>
        <v>42.727272727272727</v>
      </c>
    </row>
    <row r="79" spans="1:9">
      <c r="B79" t="s">
        <v>5</v>
      </c>
      <c r="C79" s="1">
        <v>0.1</v>
      </c>
      <c r="D79" s="54">
        <f>C79*D78</f>
        <v>4.4275000000000002</v>
      </c>
      <c r="F79" s="1">
        <v>0.1</v>
      </c>
      <c r="G79" s="52">
        <f>G80/(1+F79)*F79</f>
        <v>4.2727272727272725</v>
      </c>
    </row>
    <row r="80" spans="1:9">
      <c r="B80" t="s">
        <v>22</v>
      </c>
      <c r="D80" s="54">
        <f>D78+D79</f>
        <v>48.702500000000001</v>
      </c>
      <c r="G80" s="52">
        <f>G82-G81</f>
        <v>47</v>
      </c>
    </row>
    <row r="81" spans="1:7">
      <c r="B81" t="s">
        <v>23</v>
      </c>
      <c r="C81">
        <v>1</v>
      </c>
      <c r="D81" s="54">
        <f>C81</f>
        <v>1</v>
      </c>
      <c r="F81">
        <v>1</v>
      </c>
      <c r="G81" s="52">
        <f>F81</f>
        <v>1</v>
      </c>
    </row>
    <row r="82" spans="1:7">
      <c r="A82" t="s">
        <v>16</v>
      </c>
      <c r="B82" s="4" t="s">
        <v>24</v>
      </c>
      <c r="D82" s="55">
        <f>D80+D81</f>
        <v>49.702500000000001</v>
      </c>
      <c r="G82" s="53">
        <v>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 Kalk</vt:lpstr>
      <vt:lpstr>Blatt2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2013-02-06T16:56:10Z</dcterms:created>
  <dcterms:modified xsi:type="dcterms:W3CDTF">2015-01-15T11:26:13Z</dcterms:modified>
</cp:coreProperties>
</file>