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autoCompressPictures="0"/>
  <bookViews>
    <workbookView xWindow="0" yWindow="0" windowWidth="25600" windowHeight="16060"/>
  </bookViews>
  <sheets>
    <sheet name="Lösung" sheetId="2" r:id="rId1"/>
    <sheet name="Tabelle1" sheetId="1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E21" i="2"/>
  <c r="D35" i="2"/>
  <c r="E36" i="2"/>
  <c r="E37" i="2"/>
  <c r="E38" i="2"/>
  <c r="H38" i="2"/>
  <c r="E18" i="2"/>
  <c r="D33" i="2"/>
  <c r="E34" i="2"/>
  <c r="E32" i="2"/>
  <c r="H31" i="2"/>
  <c r="D30" i="2"/>
  <c r="D31" i="2"/>
  <c r="D26" i="2"/>
  <c r="D27" i="2"/>
  <c r="E24" i="2"/>
  <c r="E23" i="2"/>
  <c r="E25" i="2"/>
  <c r="H24" i="2"/>
  <c r="D22" i="2"/>
  <c r="E15" i="2"/>
  <c r="H12" i="2"/>
  <c r="D9" i="2"/>
  <c r="D4" i="2"/>
  <c r="D5" i="2"/>
  <c r="E37" i="1"/>
  <c r="E29" i="1"/>
  <c r="E31" i="1"/>
  <c r="E32" i="1"/>
  <c r="E28" i="1"/>
  <c r="E26" i="1"/>
  <c r="E27" i="1"/>
</calcChain>
</file>

<file path=xl/sharedStrings.xml><?xml version="1.0" encoding="utf-8"?>
<sst xmlns="http://schemas.openxmlformats.org/spreadsheetml/2006/main" count="140" uniqueCount="99">
  <si>
    <t>Musterlösung Belegbeispiel Spielwaren Hicker</t>
  </si>
  <si>
    <t>Beleg</t>
  </si>
  <si>
    <t>Datum</t>
  </si>
  <si>
    <t>Betrag</t>
  </si>
  <si>
    <t>Soll</t>
  </si>
  <si>
    <t>Haben</t>
  </si>
  <si>
    <t>K236</t>
  </si>
  <si>
    <t>14.05.</t>
  </si>
  <si>
    <t>(7) Paketgebühren</t>
  </si>
  <si>
    <t>(2) Kassa</t>
  </si>
  <si>
    <t>K237</t>
  </si>
  <si>
    <t>15.05.</t>
  </si>
  <si>
    <t>(7) Werbeaufwand</t>
  </si>
  <si>
    <t>(2) Vost</t>
  </si>
  <si>
    <t>(5) Rohstoffeinsatz</t>
  </si>
  <si>
    <t>16.05.</t>
  </si>
  <si>
    <t>33099 Div Lieferanten</t>
  </si>
  <si>
    <t>ER 290</t>
  </si>
  <si>
    <t>(4) HW Erlöse</t>
  </si>
  <si>
    <t>(3) Ust</t>
  </si>
  <si>
    <t>20.5.</t>
  </si>
  <si>
    <t>AR 348</t>
  </si>
  <si>
    <t>20056 Dreikäsehoch</t>
  </si>
  <si>
    <t>20.05.</t>
  </si>
  <si>
    <t>(4) Erlösberichtigungen</t>
  </si>
  <si>
    <t>S 97</t>
  </si>
  <si>
    <t>K 238</t>
  </si>
  <si>
    <t>22.5.</t>
  </si>
  <si>
    <t>(0) BGA bzw (0) GWG</t>
  </si>
  <si>
    <t>K239</t>
  </si>
  <si>
    <t>23.05.</t>
  </si>
  <si>
    <t>(2) Barverkehr mit Banken</t>
  </si>
  <si>
    <t>B16</t>
  </si>
  <si>
    <t>31.05.</t>
  </si>
  <si>
    <t>(3) Ust Zahllast</t>
  </si>
  <si>
    <t>(2) Bank</t>
  </si>
  <si>
    <t>(9) Privat</t>
  </si>
  <si>
    <t>(4) KSK</t>
  </si>
  <si>
    <t>20079 Arch Noah</t>
  </si>
  <si>
    <t>(5) LSK</t>
  </si>
  <si>
    <t>33067 Mühlbauer</t>
  </si>
  <si>
    <t>25.5.</t>
  </si>
  <si>
    <t>(7) Büromaterialaufwand</t>
  </si>
  <si>
    <t>K240</t>
  </si>
  <si>
    <t>Text</t>
  </si>
  <si>
    <t>-</t>
  </si>
  <si>
    <t>Gew. Ausw.</t>
  </si>
  <si>
    <t>+</t>
  </si>
  <si>
    <t>Debitoren</t>
  </si>
  <si>
    <t>Kreditoren</t>
  </si>
  <si>
    <t>Sammelkonto</t>
  </si>
  <si>
    <t>6 Löhne / Gehälter</t>
  </si>
  <si>
    <t>an 3 Verb Mitarbeiter</t>
  </si>
  <si>
    <t>an 3 Verb FA</t>
  </si>
  <si>
    <t>an 3 Verb SV</t>
  </si>
  <si>
    <t>2 Kassa</t>
  </si>
  <si>
    <t>an 4 HW Erlöse</t>
  </si>
  <si>
    <t>an 3 UST</t>
  </si>
  <si>
    <t>an 2 Kassa</t>
  </si>
  <si>
    <t>5 HW Einsatz</t>
  </si>
  <si>
    <t>3 UST</t>
  </si>
  <si>
    <t>Musterlösung Belegbeispiel Bäckerei Richter</t>
  </si>
  <si>
    <t>letzte Belegnummern: K23, BACA1, E19, A52, S12</t>
  </si>
  <si>
    <t>Fein &amp; Lecker</t>
  </si>
  <si>
    <t>Müller Mühle</t>
  </si>
  <si>
    <t>Dobro Marm</t>
  </si>
  <si>
    <t>Vlach</t>
  </si>
  <si>
    <t>25.1.</t>
  </si>
  <si>
    <t>K24</t>
  </si>
  <si>
    <t>7 Dekoaufw</t>
  </si>
  <si>
    <t>2 Vost</t>
  </si>
  <si>
    <t>K25</t>
  </si>
  <si>
    <t>26.1.</t>
  </si>
  <si>
    <t>7 Portogeb</t>
  </si>
  <si>
    <t>S13</t>
  </si>
  <si>
    <t>A53</t>
  </si>
  <si>
    <t>27.1.</t>
  </si>
  <si>
    <t>20016 F&amp;L</t>
  </si>
  <si>
    <t>E20</t>
  </si>
  <si>
    <t>29.1.</t>
  </si>
  <si>
    <t>an 33014</t>
  </si>
  <si>
    <t>E21</t>
  </si>
  <si>
    <t>5 LM Einsatz</t>
  </si>
  <si>
    <t>an 33017 Dobro</t>
  </si>
  <si>
    <t>K26</t>
  </si>
  <si>
    <t>an 4 Speisenerlöse</t>
  </si>
  <si>
    <t>an 4 Getränkeerlöse</t>
  </si>
  <si>
    <t>BACA2</t>
  </si>
  <si>
    <t>7 Mietaufwand</t>
  </si>
  <si>
    <t>an 2 Bank</t>
  </si>
  <si>
    <t>2 Bank</t>
  </si>
  <si>
    <t>4 Kundenskonto</t>
  </si>
  <si>
    <t>an 20016 F&amp;L</t>
  </si>
  <si>
    <t>33014 Müller</t>
  </si>
  <si>
    <t xml:space="preserve">  </t>
  </si>
  <si>
    <t>31.1.</t>
  </si>
  <si>
    <t>33017 Dobro</t>
  </si>
  <si>
    <t>an 5 Lieferantenskonto</t>
  </si>
  <si>
    <t>an 2 Vost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</si>
</sst>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5" formatCode="_-[$€-2]\ * #,##0.00_-;\-[$€-2]\ * #,##0.00_-;_-[$€-2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0" fontId="5" fillId="0" borderId="0" xfId="0" applyFont="1"/>
  </cellXfs>
  <cellStyles count="38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98" zoomScaleNormal="98" zoomScalePageLayoutView="98" workbookViewId="0">
      <selection activeCell="M23" sqref="M23"/>
    </sheetView>
  </sheetViews>
  <sheetFormatPr baseColWidth="10" defaultRowHeight="14" x14ac:dyDescent="0"/>
  <cols>
    <col min="3" max="3" width="24.6640625" customWidth="1"/>
    <col min="4" max="4" width="12.1640625" customWidth="1"/>
    <col min="5" max="5" width="11.1640625" bestFit="1" customWidth="1"/>
    <col min="6" max="6" width="10.83203125" style="6"/>
    <col min="7" max="7" width="4" customWidth="1"/>
    <col min="8" max="8" width="11.1640625" bestFit="1" customWidth="1"/>
    <col min="11" max="11" width="2" customWidth="1"/>
  </cols>
  <sheetData>
    <row r="1" spans="1:13">
      <c r="A1" s="10" t="s">
        <v>61</v>
      </c>
      <c r="H1" t="s">
        <v>48</v>
      </c>
      <c r="L1" t="s">
        <v>49</v>
      </c>
    </row>
    <row r="2" spans="1:13">
      <c r="A2" t="s">
        <v>62</v>
      </c>
      <c r="H2">
        <v>20016</v>
      </c>
      <c r="I2" t="s">
        <v>63</v>
      </c>
      <c r="L2">
        <v>33014</v>
      </c>
      <c r="M2" t="s">
        <v>64</v>
      </c>
    </row>
    <row r="3" spans="1:13">
      <c r="A3" s="2" t="s">
        <v>1</v>
      </c>
      <c r="B3" s="2" t="s">
        <v>2</v>
      </c>
      <c r="C3" s="2" t="s">
        <v>44</v>
      </c>
      <c r="D3" s="2" t="s">
        <v>4</v>
      </c>
      <c r="E3" s="2" t="s">
        <v>5</v>
      </c>
      <c r="F3" s="7" t="s">
        <v>46</v>
      </c>
      <c r="H3">
        <v>20099</v>
      </c>
      <c r="I3" t="s">
        <v>50</v>
      </c>
      <c r="L3">
        <v>33017</v>
      </c>
      <c r="M3" t="s">
        <v>65</v>
      </c>
    </row>
    <row r="4" spans="1:13">
      <c r="A4" s="2" t="s">
        <v>68</v>
      </c>
      <c r="B4" s="2" t="s">
        <v>67</v>
      </c>
      <c r="C4" s="2" t="s">
        <v>69</v>
      </c>
      <c r="D4" s="8">
        <f>E6/1.1</f>
        <v>27.27272727272727</v>
      </c>
      <c r="E4" s="8"/>
      <c r="F4" s="5" t="s">
        <v>45</v>
      </c>
      <c r="L4">
        <v>33050</v>
      </c>
      <c r="M4" t="s">
        <v>66</v>
      </c>
    </row>
    <row r="5" spans="1:13">
      <c r="A5" s="2"/>
      <c r="B5" s="2"/>
      <c r="C5" s="2" t="s">
        <v>70</v>
      </c>
      <c r="D5" s="8">
        <f>D4/10</f>
        <v>2.7272727272727271</v>
      </c>
      <c r="E5" s="8"/>
      <c r="F5" s="7"/>
      <c r="L5">
        <v>33999</v>
      </c>
      <c r="M5" t="s">
        <v>50</v>
      </c>
    </row>
    <row r="6" spans="1:13">
      <c r="A6" s="2"/>
      <c r="B6" s="2"/>
      <c r="C6" s="2" t="s">
        <v>58</v>
      </c>
      <c r="D6" s="8"/>
      <c r="E6" s="8">
        <v>30</v>
      </c>
      <c r="F6" s="7"/>
    </row>
    <row r="7" spans="1:13">
      <c r="A7" s="2" t="s">
        <v>71</v>
      </c>
      <c r="B7" s="2" t="s">
        <v>72</v>
      </c>
      <c r="C7" s="2" t="s">
        <v>73</v>
      </c>
      <c r="D7" s="8">
        <v>12.1</v>
      </c>
      <c r="E7" s="8"/>
      <c r="F7" s="5" t="s">
        <v>45</v>
      </c>
    </row>
    <row r="8" spans="1:13">
      <c r="A8" s="2"/>
      <c r="B8" s="2"/>
      <c r="C8" s="2" t="s">
        <v>58</v>
      </c>
      <c r="D8" s="8"/>
      <c r="E8" s="8">
        <v>12.1</v>
      </c>
      <c r="F8" s="7"/>
    </row>
    <row r="9" spans="1:13">
      <c r="A9" s="2" t="s">
        <v>74</v>
      </c>
      <c r="B9" s="2" t="s">
        <v>72</v>
      </c>
      <c r="C9" s="2" t="s">
        <v>51</v>
      </c>
      <c r="D9" s="8">
        <f>14789.5+8157.76</f>
        <v>22947.260000000002</v>
      </c>
      <c r="E9" s="8"/>
      <c r="F9" s="5" t="s">
        <v>45</v>
      </c>
    </row>
    <row r="10" spans="1:13">
      <c r="A10" s="2"/>
      <c r="B10" s="2"/>
      <c r="C10" s="2" t="s">
        <v>54</v>
      </c>
      <c r="D10" s="8"/>
      <c r="E10" s="8">
        <v>4069.28</v>
      </c>
      <c r="F10" s="7"/>
    </row>
    <row r="11" spans="1:13">
      <c r="A11" s="2"/>
      <c r="B11" s="2"/>
      <c r="C11" s="2" t="s">
        <v>53</v>
      </c>
      <c r="D11" s="8"/>
      <c r="E11" s="8">
        <v>3482.57</v>
      </c>
      <c r="F11" s="7"/>
    </row>
    <row r="12" spans="1:13">
      <c r="A12" s="2"/>
      <c r="B12" s="2"/>
      <c r="C12" s="2" t="s">
        <v>52</v>
      </c>
      <c r="D12" s="8"/>
      <c r="E12" s="8">
        <v>15395.41</v>
      </c>
      <c r="F12" s="7"/>
      <c r="H12" s="9">
        <f>E12+E11+E10</f>
        <v>22947.26</v>
      </c>
    </row>
    <row r="13" spans="1:13">
      <c r="A13" s="2" t="s">
        <v>75</v>
      </c>
      <c r="B13" s="2" t="s">
        <v>76</v>
      </c>
      <c r="C13" s="2" t="s">
        <v>77</v>
      </c>
      <c r="D13" s="8">
        <v>238.7</v>
      </c>
      <c r="E13" s="8"/>
      <c r="F13" s="7"/>
    </row>
    <row r="14" spans="1:13">
      <c r="A14" s="2"/>
      <c r="B14" s="2"/>
      <c r="C14" s="2" t="s">
        <v>56</v>
      </c>
      <c r="D14" s="8"/>
      <c r="E14" s="8">
        <v>217</v>
      </c>
      <c r="F14" s="5" t="s">
        <v>47</v>
      </c>
    </row>
    <row r="15" spans="1:13">
      <c r="A15" s="2"/>
      <c r="B15" s="2"/>
      <c r="C15" s="2" t="s">
        <v>57</v>
      </c>
      <c r="D15" s="8"/>
      <c r="E15" s="8">
        <f>E14/10</f>
        <v>21.7</v>
      </c>
      <c r="F15" s="7"/>
    </row>
    <row r="16" spans="1:13">
      <c r="A16" s="2" t="s">
        <v>78</v>
      </c>
      <c r="B16" s="2" t="s">
        <v>79</v>
      </c>
      <c r="C16" s="2" t="s">
        <v>59</v>
      </c>
      <c r="D16" s="8">
        <v>2362.5</v>
      </c>
      <c r="E16" s="8"/>
      <c r="F16" s="5" t="s">
        <v>45</v>
      </c>
    </row>
    <row r="17" spans="1:8">
      <c r="A17" s="2"/>
      <c r="B17" s="2"/>
      <c r="C17" s="2" t="s">
        <v>70</v>
      </c>
      <c r="D17" s="8">
        <v>236.25</v>
      </c>
      <c r="E17" s="8"/>
      <c r="F17" s="7"/>
    </row>
    <row r="18" spans="1:8">
      <c r="A18" s="2"/>
      <c r="B18" s="2"/>
      <c r="C18" s="2" t="s">
        <v>80</v>
      </c>
      <c r="D18" s="8"/>
      <c r="E18" s="8">
        <f>D16+D17</f>
        <v>2598.75</v>
      </c>
      <c r="F18" s="7"/>
    </row>
    <row r="19" spans="1:8">
      <c r="A19" s="2" t="s">
        <v>81</v>
      </c>
      <c r="B19" s="2" t="s">
        <v>79</v>
      </c>
      <c r="C19" s="2" t="s">
        <v>82</v>
      </c>
      <c r="D19" s="8">
        <v>6413.5</v>
      </c>
      <c r="E19" s="8"/>
      <c r="F19" s="5" t="s">
        <v>45</v>
      </c>
    </row>
    <row r="20" spans="1:8">
      <c r="A20" s="2"/>
      <c r="B20" s="2"/>
      <c r="C20" s="2" t="s">
        <v>70</v>
      </c>
      <c r="D20" s="8">
        <f>D19/10</f>
        <v>641.35</v>
      </c>
      <c r="E20" s="8"/>
      <c r="F20" s="7"/>
    </row>
    <row r="21" spans="1:8">
      <c r="A21" s="2"/>
      <c r="B21" s="2"/>
      <c r="C21" s="2" t="s">
        <v>83</v>
      </c>
      <c r="D21" s="8"/>
      <c r="E21" s="8">
        <f>D19+D20</f>
        <v>7054.85</v>
      </c>
      <c r="F21" s="7"/>
    </row>
    <row r="22" spans="1:8">
      <c r="A22" s="2" t="s">
        <v>84</v>
      </c>
      <c r="B22" s="2" t="s">
        <v>79</v>
      </c>
      <c r="C22" s="2" t="s">
        <v>55</v>
      </c>
      <c r="D22" s="8">
        <f>5148+537.6</f>
        <v>5685.6</v>
      </c>
      <c r="E22" s="8"/>
      <c r="F22" s="7"/>
    </row>
    <row r="23" spans="1:8">
      <c r="A23" s="2"/>
      <c r="B23" s="2"/>
      <c r="C23" s="2" t="s">
        <v>85</v>
      </c>
      <c r="D23" s="8"/>
      <c r="E23" s="8">
        <f>5148/1.1</f>
        <v>4680</v>
      </c>
      <c r="F23" s="5" t="s">
        <v>47</v>
      </c>
    </row>
    <row r="24" spans="1:8">
      <c r="A24" s="2"/>
      <c r="B24" s="2"/>
      <c r="C24" s="2" t="s">
        <v>86</v>
      </c>
      <c r="D24" s="8"/>
      <c r="E24" s="8">
        <f>537.6/1.2</f>
        <v>448.00000000000006</v>
      </c>
      <c r="F24" s="5" t="s">
        <v>47</v>
      </c>
      <c r="H24" s="9">
        <f>E24+E23+E25</f>
        <v>5685.6</v>
      </c>
    </row>
    <row r="25" spans="1:8">
      <c r="A25" s="2"/>
      <c r="B25" s="2"/>
      <c r="C25" s="2" t="s">
        <v>57</v>
      </c>
      <c r="D25" s="8"/>
      <c r="E25" s="8">
        <f>E23/10+E24/5</f>
        <v>557.6</v>
      </c>
      <c r="F25" s="7"/>
    </row>
    <row r="26" spans="1:8">
      <c r="A26" s="2" t="s">
        <v>87</v>
      </c>
      <c r="B26" s="2" t="s">
        <v>95</v>
      </c>
      <c r="C26" s="2" t="s">
        <v>88</v>
      </c>
      <c r="D26" s="8">
        <f>E28/1.2</f>
        <v>7800</v>
      </c>
      <c r="E26" s="8"/>
      <c r="F26" s="5" t="s">
        <v>45</v>
      </c>
    </row>
    <row r="27" spans="1:8">
      <c r="A27" s="2"/>
      <c r="B27" s="2"/>
      <c r="C27" s="2" t="s">
        <v>70</v>
      </c>
      <c r="D27" s="8">
        <f>D26/5</f>
        <v>1560</v>
      </c>
      <c r="E27" s="8"/>
      <c r="F27" s="7"/>
    </row>
    <row r="28" spans="1:8">
      <c r="A28" s="2"/>
      <c r="B28" s="2"/>
      <c r="C28" s="2" t="s">
        <v>89</v>
      </c>
      <c r="D28" s="8"/>
      <c r="E28" s="8">
        <v>9360</v>
      </c>
      <c r="F28" s="7"/>
    </row>
    <row r="29" spans="1:8">
      <c r="A29" s="2"/>
      <c r="B29" s="2" t="s">
        <v>95</v>
      </c>
      <c r="C29" s="2" t="s">
        <v>90</v>
      </c>
      <c r="D29" s="8">
        <v>233.93</v>
      </c>
      <c r="E29" s="8"/>
      <c r="F29" s="7"/>
    </row>
    <row r="30" spans="1:8">
      <c r="A30" s="2"/>
      <c r="B30" s="2"/>
      <c r="C30" s="2" t="s">
        <v>91</v>
      </c>
      <c r="D30" s="8">
        <f>(E32-D29)/1.1</f>
        <v>4.3363636363636191</v>
      </c>
      <c r="E30" s="8"/>
      <c r="F30" s="5" t="s">
        <v>45</v>
      </c>
    </row>
    <row r="31" spans="1:8">
      <c r="A31" s="2"/>
      <c r="B31" s="2"/>
      <c r="C31" s="2" t="s">
        <v>60</v>
      </c>
      <c r="D31" s="8">
        <f>D30/10</f>
        <v>0.43363636363636193</v>
      </c>
      <c r="E31" s="8"/>
      <c r="F31" s="7"/>
      <c r="H31" s="9">
        <f>D29-E32</f>
        <v>-4.7699999999999818</v>
      </c>
    </row>
    <row r="32" spans="1:8">
      <c r="A32" s="2"/>
      <c r="B32" s="2"/>
      <c r="C32" s="2" t="s">
        <v>92</v>
      </c>
      <c r="D32" s="8"/>
      <c r="E32" s="8">
        <f>D13</f>
        <v>238.7</v>
      </c>
      <c r="F32" s="7"/>
    </row>
    <row r="33" spans="1:8">
      <c r="A33" s="2"/>
      <c r="B33" s="2" t="s">
        <v>95</v>
      </c>
      <c r="C33" s="2" t="s">
        <v>93</v>
      </c>
      <c r="D33" s="8">
        <f>E18</f>
        <v>2598.75</v>
      </c>
      <c r="E33" s="8"/>
      <c r="F33" s="7">
        <v>0</v>
      </c>
    </row>
    <row r="34" spans="1:8">
      <c r="A34" s="2"/>
      <c r="B34" s="2"/>
      <c r="C34" s="2" t="s">
        <v>89</v>
      </c>
      <c r="D34" s="8"/>
      <c r="E34" s="8">
        <f>D33</f>
        <v>2598.75</v>
      </c>
      <c r="F34" s="7"/>
    </row>
    <row r="35" spans="1:8">
      <c r="A35" s="2"/>
      <c r="B35" s="2" t="s">
        <v>95</v>
      </c>
      <c r="C35" s="2" t="s">
        <v>96</v>
      </c>
      <c r="D35" s="8">
        <f>E21</f>
        <v>7054.85</v>
      </c>
      <c r="E35" s="8"/>
      <c r="F35" s="7"/>
    </row>
    <row r="36" spans="1:8">
      <c r="A36" s="2" t="s">
        <v>94</v>
      </c>
      <c r="B36" s="2"/>
      <c r="C36" s="2" t="s">
        <v>89</v>
      </c>
      <c r="D36" s="8"/>
      <c r="E36" s="8">
        <f>D35*0.97</f>
        <v>6843.2044999999998</v>
      </c>
      <c r="F36" s="7"/>
    </row>
    <row r="37" spans="1:8">
      <c r="A37" s="2"/>
      <c r="B37" s="2"/>
      <c r="C37" s="2" t="s">
        <v>97</v>
      </c>
      <c r="D37" s="8"/>
      <c r="E37" s="8">
        <f>(D35-E36)/1.1</f>
        <v>192.40500000000048</v>
      </c>
      <c r="F37" s="5" t="s">
        <v>47</v>
      </c>
    </row>
    <row r="38" spans="1:8">
      <c r="A38" s="2"/>
      <c r="B38" s="2"/>
      <c r="C38" s="2" t="s">
        <v>98</v>
      </c>
      <c r="D38" s="8"/>
      <c r="E38" s="8">
        <f>E37/10</f>
        <v>19.240500000000047</v>
      </c>
      <c r="F38" s="7"/>
      <c r="H38" s="9">
        <f>E38+E37+E36</f>
        <v>7054.85</v>
      </c>
    </row>
  </sheetData>
  <phoneticPr fontId="2" type="noConversion"/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sqref="A1:E37"/>
    </sheetView>
  </sheetViews>
  <sheetFormatPr baseColWidth="10" defaultRowHeight="14" x14ac:dyDescent="0"/>
  <cols>
    <col min="1" max="1" width="7" customWidth="1"/>
    <col min="2" max="2" width="7.33203125" customWidth="1"/>
    <col min="3" max="3" width="20.1640625" customWidth="1"/>
    <col min="4" max="4" width="22.83203125" customWidth="1"/>
    <col min="5" max="5" width="13.1640625" customWidth="1"/>
  </cols>
  <sheetData>
    <row r="1" spans="1:5">
      <c r="A1" t="s">
        <v>0</v>
      </c>
    </row>
    <row r="3" spans="1:5">
      <c r="A3" s="2" t="s">
        <v>1</v>
      </c>
      <c r="B3" s="2" t="s">
        <v>2</v>
      </c>
      <c r="C3" s="2" t="s">
        <v>4</v>
      </c>
      <c r="D3" s="2" t="s">
        <v>5</v>
      </c>
      <c r="E3" s="2" t="s">
        <v>3</v>
      </c>
    </row>
    <row r="4" spans="1:5">
      <c r="A4" s="2" t="s">
        <v>6</v>
      </c>
      <c r="B4" s="2" t="s">
        <v>7</v>
      </c>
      <c r="C4" s="2" t="s">
        <v>8</v>
      </c>
      <c r="D4" s="2"/>
      <c r="E4" s="3">
        <v>12.2</v>
      </c>
    </row>
    <row r="5" spans="1:5">
      <c r="A5" s="2"/>
      <c r="B5" s="2"/>
      <c r="C5" s="2"/>
      <c r="D5" s="2" t="s">
        <v>9</v>
      </c>
      <c r="E5" s="3">
        <v>12.2</v>
      </c>
    </row>
    <row r="6" spans="1:5">
      <c r="A6" s="2" t="s">
        <v>10</v>
      </c>
      <c r="B6" s="2" t="s">
        <v>11</v>
      </c>
      <c r="C6" s="2" t="s">
        <v>12</v>
      </c>
      <c r="D6" s="2"/>
      <c r="E6" s="3">
        <v>49</v>
      </c>
    </row>
    <row r="7" spans="1:5">
      <c r="A7" s="2"/>
      <c r="B7" s="2"/>
      <c r="C7" s="2" t="s">
        <v>13</v>
      </c>
      <c r="D7" s="2"/>
      <c r="E7" s="3">
        <v>9.8000000000000007</v>
      </c>
    </row>
    <row r="8" spans="1:5">
      <c r="A8" s="2"/>
      <c r="B8" s="2"/>
      <c r="C8" s="2"/>
      <c r="D8" s="2" t="s">
        <v>9</v>
      </c>
      <c r="E8" s="3">
        <v>58.8</v>
      </c>
    </row>
    <row r="9" spans="1:5">
      <c r="A9" s="2" t="s">
        <v>17</v>
      </c>
      <c r="B9" s="2" t="s">
        <v>15</v>
      </c>
      <c r="C9" s="2" t="s">
        <v>14</v>
      </c>
      <c r="D9" s="2"/>
      <c r="E9" s="3">
        <v>737.4</v>
      </c>
    </row>
    <row r="10" spans="1:5">
      <c r="A10" s="2"/>
      <c r="B10" s="2"/>
      <c r="C10" s="2" t="s">
        <v>13</v>
      </c>
      <c r="D10" s="2"/>
      <c r="E10" s="3">
        <v>147.47999999999999</v>
      </c>
    </row>
    <row r="11" spans="1:5">
      <c r="A11" s="2"/>
      <c r="B11" s="2"/>
      <c r="C11" s="2" t="s">
        <v>16</v>
      </c>
      <c r="D11" s="2"/>
      <c r="E11" s="3">
        <v>884.88</v>
      </c>
    </row>
    <row r="12" spans="1:5">
      <c r="A12" s="2" t="s">
        <v>21</v>
      </c>
      <c r="B12" s="2" t="s">
        <v>20</v>
      </c>
      <c r="C12" s="2" t="s">
        <v>22</v>
      </c>
      <c r="D12" s="2"/>
      <c r="E12" s="3">
        <v>1287.5999999999999</v>
      </c>
    </row>
    <row r="13" spans="1:5">
      <c r="A13" s="2"/>
      <c r="B13" s="2"/>
      <c r="C13" s="2"/>
      <c r="D13" s="2" t="s">
        <v>18</v>
      </c>
      <c r="E13" s="3">
        <v>1073</v>
      </c>
    </row>
    <row r="14" spans="1:5">
      <c r="A14" s="2"/>
      <c r="B14" s="2"/>
      <c r="C14" s="2"/>
      <c r="D14" s="2" t="s">
        <v>19</v>
      </c>
      <c r="E14" s="3">
        <v>214.6</v>
      </c>
    </row>
    <row r="15" spans="1:5">
      <c r="A15" s="2" t="s">
        <v>25</v>
      </c>
      <c r="B15" s="2" t="s">
        <v>23</v>
      </c>
      <c r="C15" s="2" t="s">
        <v>24</v>
      </c>
      <c r="D15" s="2"/>
      <c r="E15" s="3">
        <v>107.3</v>
      </c>
    </row>
    <row r="16" spans="1:5">
      <c r="A16" s="2"/>
      <c r="B16" s="2"/>
      <c r="C16" s="2" t="s">
        <v>19</v>
      </c>
      <c r="D16" s="2"/>
      <c r="E16" s="3">
        <v>21.46</v>
      </c>
    </row>
    <row r="17" spans="1:5">
      <c r="A17" s="2"/>
      <c r="B17" s="2"/>
      <c r="C17" s="2"/>
      <c r="D17" s="2" t="s">
        <v>22</v>
      </c>
      <c r="E17" s="3">
        <v>128.76</v>
      </c>
    </row>
    <row r="18" spans="1:5">
      <c r="A18" s="2" t="s">
        <v>26</v>
      </c>
      <c r="B18" s="2" t="s">
        <v>27</v>
      </c>
      <c r="C18" s="2" t="s">
        <v>28</v>
      </c>
      <c r="D18" s="2"/>
      <c r="E18" s="3">
        <v>65</v>
      </c>
    </row>
    <row r="19" spans="1:5">
      <c r="A19" s="2"/>
      <c r="B19" s="2"/>
      <c r="C19" s="2" t="s">
        <v>13</v>
      </c>
      <c r="D19" s="2"/>
      <c r="E19" s="3">
        <v>13</v>
      </c>
    </row>
    <row r="20" spans="1:5">
      <c r="A20" s="2"/>
      <c r="B20" s="2"/>
      <c r="C20" s="2"/>
      <c r="D20" s="2" t="s">
        <v>9</v>
      </c>
      <c r="E20" s="3">
        <v>78</v>
      </c>
    </row>
    <row r="21" spans="1:5">
      <c r="A21" s="2" t="s">
        <v>29</v>
      </c>
      <c r="B21" s="2" t="s">
        <v>30</v>
      </c>
      <c r="C21" s="2" t="s">
        <v>9</v>
      </c>
      <c r="D21" s="2"/>
      <c r="E21" s="3">
        <v>500</v>
      </c>
    </row>
    <row r="22" spans="1:5">
      <c r="A22" s="2"/>
      <c r="B22" s="2"/>
      <c r="C22" s="2"/>
      <c r="D22" s="2" t="s">
        <v>31</v>
      </c>
      <c r="E22" s="3">
        <v>500</v>
      </c>
    </row>
    <row r="23" spans="1:5">
      <c r="A23" s="2" t="s">
        <v>32</v>
      </c>
      <c r="B23" s="2" t="s">
        <v>33</v>
      </c>
      <c r="C23" s="2" t="s">
        <v>34</v>
      </c>
      <c r="D23" s="2"/>
      <c r="E23" s="3">
        <v>424.68</v>
      </c>
    </row>
    <row r="24" spans="1:5">
      <c r="A24" s="2"/>
      <c r="B24" s="2"/>
      <c r="C24" s="2"/>
      <c r="D24" s="2" t="s">
        <v>35</v>
      </c>
      <c r="E24" s="3">
        <v>424.68</v>
      </c>
    </row>
    <row r="25" spans="1:5">
      <c r="A25" s="2"/>
      <c r="B25" s="2"/>
      <c r="C25" s="2" t="s">
        <v>35</v>
      </c>
      <c r="D25" s="2"/>
      <c r="E25" s="3">
        <v>237.2</v>
      </c>
    </row>
    <row r="26" spans="1:5">
      <c r="A26" s="2"/>
      <c r="B26" s="2"/>
      <c r="C26" s="2" t="s">
        <v>37</v>
      </c>
      <c r="D26" s="2"/>
      <c r="E26" s="3">
        <f>(E28-E25)/120*100</f>
        <v>4.0340136054421549</v>
      </c>
    </row>
    <row r="27" spans="1:5">
      <c r="A27" s="2"/>
      <c r="B27" s="2"/>
      <c r="C27" s="2" t="s">
        <v>19</v>
      </c>
      <c r="D27" s="2"/>
      <c r="E27" s="3">
        <f>E28-E25-E26</f>
        <v>0.80680272108843099</v>
      </c>
    </row>
    <row r="28" spans="1:5">
      <c r="A28" s="2"/>
      <c r="B28" s="2"/>
      <c r="C28" s="2"/>
      <c r="D28" s="2" t="s">
        <v>38</v>
      </c>
      <c r="E28" s="3">
        <f>E25/98*100</f>
        <v>242.04081632653057</v>
      </c>
    </row>
    <row r="29" spans="1:5">
      <c r="A29" s="2"/>
      <c r="B29" s="2"/>
      <c r="C29" s="2" t="s">
        <v>40</v>
      </c>
      <c r="D29" s="2"/>
      <c r="E29" s="4">
        <f>E30/98*100</f>
        <v>1280.612244897959</v>
      </c>
    </row>
    <row r="30" spans="1:5">
      <c r="A30" s="2"/>
      <c r="B30" s="2"/>
      <c r="C30" s="2"/>
      <c r="D30" s="2" t="s">
        <v>35</v>
      </c>
      <c r="E30" s="3">
        <v>1255</v>
      </c>
    </row>
    <row r="31" spans="1:5">
      <c r="A31" s="2"/>
      <c r="B31" s="2"/>
      <c r="C31" s="2"/>
      <c r="D31" s="2" t="s">
        <v>39</v>
      </c>
      <c r="E31" s="3">
        <f>(E29-E30)/120*100</f>
        <v>21.343537414965873</v>
      </c>
    </row>
    <row r="32" spans="1:5">
      <c r="A32" s="2"/>
      <c r="B32" s="2"/>
      <c r="C32" s="2"/>
      <c r="D32" s="2" t="s">
        <v>13</v>
      </c>
      <c r="E32" s="4">
        <f>E29-E30-E31</f>
        <v>4.2687074829931717</v>
      </c>
    </row>
    <row r="33" spans="1:5">
      <c r="A33" s="2"/>
      <c r="B33" s="2"/>
      <c r="C33" s="2" t="s">
        <v>36</v>
      </c>
      <c r="D33" s="2"/>
      <c r="E33" s="3">
        <v>1000</v>
      </c>
    </row>
    <row r="34" spans="1:5">
      <c r="A34" s="2"/>
      <c r="B34" s="2"/>
      <c r="C34" s="2"/>
      <c r="D34" s="2" t="s">
        <v>35</v>
      </c>
      <c r="E34" s="3">
        <v>1000</v>
      </c>
    </row>
    <row r="35" spans="1:5">
      <c r="A35" s="2" t="s">
        <v>43</v>
      </c>
      <c r="B35" s="2" t="s">
        <v>41</v>
      </c>
      <c r="C35" s="2" t="s">
        <v>42</v>
      </c>
      <c r="D35" s="2"/>
      <c r="E35" s="3">
        <v>26.5</v>
      </c>
    </row>
    <row r="36" spans="1:5">
      <c r="A36" s="2"/>
      <c r="B36" s="2"/>
      <c r="C36" s="2" t="s">
        <v>13</v>
      </c>
      <c r="D36" s="2"/>
      <c r="E36" s="3">
        <v>5.3</v>
      </c>
    </row>
    <row r="37" spans="1:5">
      <c r="A37" s="2"/>
      <c r="B37" s="2"/>
      <c r="C37" s="2"/>
      <c r="D37" s="2" t="s">
        <v>9</v>
      </c>
      <c r="E37" s="3">
        <f>E35+E36</f>
        <v>31.8</v>
      </c>
    </row>
    <row r="38" spans="1:5">
      <c r="E38" s="1"/>
    </row>
  </sheetData>
  <phoneticPr fontId="2" type="noConversion"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Lösung</vt:lpstr>
      <vt:lpstr>Tabelle1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werner holzheu</cp:lastModifiedBy>
  <cp:lastPrinted>2013-11-25T10:30:31Z</cp:lastPrinted>
  <dcterms:created xsi:type="dcterms:W3CDTF">2012-12-03T07:27:05Z</dcterms:created>
  <dcterms:modified xsi:type="dcterms:W3CDTF">2014-05-24T08:06:06Z</dcterms:modified>
</cp:coreProperties>
</file>