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ldfroehlich/Google Drive/Vorbereitungen_Schule/KW46/"/>
    </mc:Choice>
  </mc:AlternateContent>
  <xr:revisionPtr revIDLastSave="0" documentId="13_ncr:1_{16071BC6-C7F2-4043-BDAE-29EBBC80B07E}" xr6:coauthVersionLast="45" xr6:coauthVersionMax="45" xr10:uidLastSave="{00000000-0000-0000-0000-000000000000}"/>
  <bookViews>
    <workbookView xWindow="0" yWindow="460" windowWidth="24640" windowHeight="14140" activeTab="4" xr2:uid="{4EC4D341-DCB0-B841-8276-EF07B1E950FD}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7" r:id="rId6"/>
    <sheet name="7." sheetId="6" r:id="rId7"/>
    <sheet name="8." sheetId="8" r:id="rId8"/>
    <sheet name="9." sheetId="9" r:id="rId9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3" l="1"/>
  <c r="C24" i="7"/>
  <c r="B24" i="5"/>
  <c r="B16" i="5"/>
  <c r="B24" i="3"/>
  <c r="B14" i="3"/>
  <c r="B28" i="5"/>
  <c r="B29" i="5"/>
  <c r="B31" i="5"/>
  <c r="B30" i="5"/>
  <c r="B24" i="2"/>
  <c r="B10" i="6"/>
  <c r="B8" i="7"/>
  <c r="B8" i="5"/>
  <c r="B8" i="3"/>
  <c r="B8" i="2"/>
  <c r="B8" i="1"/>
  <c r="B2" i="9"/>
  <c r="B8" i="9"/>
  <c r="B16" i="9"/>
  <c r="B8" i="8"/>
  <c r="B16" i="8"/>
  <c r="B12" i="6"/>
  <c r="C27" i="6"/>
  <c r="B25" i="6"/>
  <c r="B13" i="6"/>
  <c r="B15" i="6"/>
  <c r="C26" i="6"/>
  <c r="C23" i="7"/>
  <c r="B13" i="7"/>
  <c r="C25" i="7"/>
  <c r="C26" i="7"/>
  <c r="B17" i="6"/>
  <c r="B14" i="5"/>
  <c r="B8" i="4"/>
  <c r="B10" i="4"/>
  <c r="B12" i="4"/>
  <c r="B14" i="2"/>
  <c r="B3" i="2"/>
  <c r="B14" i="1"/>
  <c r="B24" i="1"/>
  <c r="B16" i="1"/>
  <c r="B20" i="1"/>
  <c r="B3" i="1"/>
  <c r="B18" i="1"/>
  <c r="B10" i="9"/>
  <c r="B12" i="9"/>
  <c r="B10" i="8"/>
  <c r="B12" i="8"/>
  <c r="C25" i="6"/>
  <c r="C28" i="6"/>
  <c r="B15" i="7"/>
  <c r="B17" i="7"/>
  <c r="B19" i="6"/>
  <c r="B16" i="4"/>
  <c r="B16" i="3"/>
  <c r="B16" i="2"/>
  <c r="B21" i="7"/>
  <c r="B19" i="7"/>
  <c r="B21" i="6"/>
  <c r="B23" i="6"/>
  <c r="B20" i="5"/>
  <c r="B18" i="5"/>
  <c r="B18" i="3"/>
  <c r="B18" i="2"/>
  <c r="B20" i="2"/>
</calcChain>
</file>

<file path=xl/sharedStrings.xml><?xml version="1.0" encoding="utf-8"?>
<sst xmlns="http://schemas.openxmlformats.org/spreadsheetml/2006/main" count="121" uniqueCount="26">
  <si>
    <t>Betten</t>
  </si>
  <si>
    <t>Öffnungstage</t>
  </si>
  <si>
    <t>Kapazität</t>
  </si>
  <si>
    <t>Nächtigungspreis</t>
  </si>
  <si>
    <t>Ortstaxe</t>
  </si>
  <si>
    <t>Nächtigungspreis netto</t>
  </si>
  <si>
    <t>Fixkosten</t>
  </si>
  <si>
    <t>Break-Even-Point</t>
  </si>
  <si>
    <t>Deckungsbeitrag pro Nacht</t>
  </si>
  <si>
    <t>Mindestauslastung</t>
  </si>
  <si>
    <t>Mindestumsatz</t>
  </si>
  <si>
    <t>Plangewinn</t>
  </si>
  <si>
    <t>Break-Even-Point bei Plangewinn</t>
  </si>
  <si>
    <t>variable Kosten pro Nacht</t>
  </si>
  <si>
    <t>Gästekonsumation</t>
  </si>
  <si>
    <t>Wareneinsatz</t>
  </si>
  <si>
    <t>Deckungsbeitrag pro Gast</t>
  </si>
  <si>
    <t>Gesamtkosten</t>
  </si>
  <si>
    <t>variable Kosten</t>
  </si>
  <si>
    <t>Anteil</t>
  </si>
  <si>
    <t>Nächtigungen</t>
  </si>
  <si>
    <t>Erlöse</t>
  </si>
  <si>
    <t>Betriebsergebnis</t>
  </si>
  <si>
    <t>Erlös</t>
  </si>
  <si>
    <t>Kv</t>
  </si>
  <si>
    <t>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</si>
</sst>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4" fontId="0" fillId="0" borderId="0" xfId="0" applyNumberFormat="1"/>
    <xf numFmtId="9" fontId="0" fillId="0" borderId="0" xfId="1" applyFont="1"/>
    <xf numFmtId="3" fontId="0" fillId="0" borderId="0" xfId="0" applyNumberFormat="1"/>
    <xf numFmtId="0" fontId="0" fillId="0" borderId="1" xfId="0" applyBorder="1"/>
    <xf numFmtId="4" fontId="0" fillId="0" borderId="1" xfId="0" applyNumberFormat="1" applyBorder="1"/>
    <xf numFmtId="9" fontId="0" fillId="0" borderId="0" xfId="0" applyNumberFormat="1"/>
    <xf numFmtId="10" fontId="0" fillId="0" borderId="0" xfId="0" applyNumberFormat="1"/>
    <xf numFmtId="10" fontId="0" fillId="0" borderId="1" xfId="0" applyNumberForma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1291-B798-974A-B9C4-D3274E2C1353}">
  <dimension ref="A1:B24"/>
  <sheetViews>
    <sheetView topLeftCell="A12" zoomScale="200" zoomScaleNormal="200" workbookViewId="0">
      <selection activeCell="B9" sqref="B9"/>
    </sheetView>
  </sheetViews>
  <sheetFormatPr baseColWidth="10" defaultRowHeight="16" x14ac:dyDescent="0.2"/>
  <cols>
    <col min="1" max="1" width="28.6640625" bestFit="1" customWidth="1"/>
  </cols>
  <sheetData>
    <row r="1" spans="1:2" x14ac:dyDescent="0.2">
      <c r="A1" t="s">
        <v>0</v>
      </c>
      <c r="B1" s="3">
        <v>35</v>
      </c>
    </row>
    <row r="2" spans="1:2" x14ac:dyDescent="0.2">
      <c r="A2" t="s">
        <v>1</v>
      </c>
      <c r="B2" s="3">
        <v>320</v>
      </c>
    </row>
    <row r="3" spans="1:2" x14ac:dyDescent="0.2">
      <c r="A3" t="s">
        <v>2</v>
      </c>
      <c r="B3" s="3">
        <f>B1*B2</f>
        <v>11200</v>
      </c>
    </row>
    <row r="5" spans="1:2" x14ac:dyDescent="0.2">
      <c r="A5" t="s">
        <v>3</v>
      </c>
      <c r="B5" s="1">
        <v>75</v>
      </c>
    </row>
    <row r="6" spans="1:2" x14ac:dyDescent="0.2">
      <c r="A6" t="s">
        <v>4</v>
      </c>
      <c r="B6" s="1">
        <v>2</v>
      </c>
    </row>
    <row r="8" spans="1:2" x14ac:dyDescent="0.2">
      <c r="A8" t="s">
        <v>5</v>
      </c>
      <c r="B8" s="1">
        <f>ROUND((B5-B6)/1.1,2)</f>
        <v>66.36</v>
      </c>
    </row>
    <row r="10" spans="1:2" x14ac:dyDescent="0.2">
      <c r="A10" t="s">
        <v>6</v>
      </c>
      <c r="B10" s="1">
        <v>490000</v>
      </c>
    </row>
    <row r="12" spans="1:2" x14ac:dyDescent="0.2">
      <c r="A12" t="s">
        <v>13</v>
      </c>
      <c r="B12" s="1">
        <v>11</v>
      </c>
    </row>
    <row r="14" spans="1:2" x14ac:dyDescent="0.2">
      <c r="A14" t="s">
        <v>8</v>
      </c>
      <c r="B14" s="1">
        <f>B8-B12</f>
        <v>55.36</v>
      </c>
    </row>
    <row r="16" spans="1:2" x14ac:dyDescent="0.2">
      <c r="A16" t="s">
        <v>7</v>
      </c>
      <c r="B16" s="3">
        <f>ROUNDUP(B10/B14,0)</f>
        <v>8852</v>
      </c>
    </row>
    <row r="18" spans="1:2" x14ac:dyDescent="0.2">
      <c r="A18" t="s">
        <v>9</v>
      </c>
      <c r="B18" s="2">
        <f>B16/B3</f>
        <v>0.79035714285714287</v>
      </c>
    </row>
    <row r="20" spans="1:2" x14ac:dyDescent="0.2">
      <c r="A20" t="s">
        <v>10</v>
      </c>
      <c r="B20" s="1">
        <f>B16*B8</f>
        <v>587418.72</v>
      </c>
    </row>
    <row r="22" spans="1:2" x14ac:dyDescent="0.2">
      <c r="A22" t="s">
        <v>11</v>
      </c>
      <c r="B22" s="1">
        <v>30000</v>
      </c>
    </row>
    <row r="24" spans="1:2" x14ac:dyDescent="0.2">
      <c r="A24" t="s">
        <v>12</v>
      </c>
      <c r="B24" s="3">
        <f>ROUNDUP((B10+B22)/B14,0)</f>
        <v>9394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FAED5-858C-3A4E-BDA0-BABF55B3DA79}">
  <dimension ref="A1:B24"/>
  <sheetViews>
    <sheetView topLeftCell="A11" zoomScale="180" zoomScaleNormal="180" workbookViewId="0">
      <selection activeCell="B16" sqref="B16"/>
    </sheetView>
  </sheetViews>
  <sheetFormatPr baseColWidth="10" defaultRowHeight="16" x14ac:dyDescent="0.2"/>
  <cols>
    <col min="1" max="1" width="28.6640625" bestFit="1" customWidth="1"/>
    <col min="2" max="2" width="11.6640625" bestFit="1" customWidth="1"/>
  </cols>
  <sheetData>
    <row r="1" spans="1:2" x14ac:dyDescent="0.2">
      <c r="A1" t="s">
        <v>0</v>
      </c>
      <c r="B1" s="3">
        <v>55</v>
      </c>
    </row>
    <row r="2" spans="1:2" x14ac:dyDescent="0.2">
      <c r="A2" t="s">
        <v>1</v>
      </c>
      <c r="B2" s="3">
        <v>280</v>
      </c>
    </row>
    <row r="3" spans="1:2" x14ac:dyDescent="0.2">
      <c r="A3" t="s">
        <v>2</v>
      </c>
      <c r="B3" s="3">
        <f>B1*B2</f>
        <v>15400</v>
      </c>
    </row>
    <row r="5" spans="1:2" x14ac:dyDescent="0.2">
      <c r="A5" t="s">
        <v>3</v>
      </c>
      <c r="B5" s="1">
        <v>81</v>
      </c>
    </row>
    <row r="6" spans="1:2" x14ac:dyDescent="0.2">
      <c r="A6" t="s">
        <v>4</v>
      </c>
      <c r="B6" s="1">
        <v>2.5</v>
      </c>
    </row>
    <row r="8" spans="1:2" x14ac:dyDescent="0.2">
      <c r="A8" t="s">
        <v>5</v>
      </c>
      <c r="B8" s="1">
        <f>ROUND((B5-B6)/1.1,2)</f>
        <v>71.36</v>
      </c>
    </row>
    <row r="10" spans="1:2" x14ac:dyDescent="0.2">
      <c r="A10" t="s">
        <v>6</v>
      </c>
      <c r="B10" s="1">
        <v>910000</v>
      </c>
    </row>
    <row r="12" spans="1:2" x14ac:dyDescent="0.2">
      <c r="A12" t="s">
        <v>13</v>
      </c>
      <c r="B12" s="1">
        <v>9.8000000000000007</v>
      </c>
    </row>
    <row r="14" spans="1:2" x14ac:dyDescent="0.2">
      <c r="A14" t="s">
        <v>8</v>
      </c>
      <c r="B14" s="1">
        <f>B8-B12</f>
        <v>61.56</v>
      </c>
    </row>
    <row r="16" spans="1:2" x14ac:dyDescent="0.2">
      <c r="A16" t="s">
        <v>7</v>
      </c>
      <c r="B16" s="3">
        <f>ROUNDUP(B10/B14,0)</f>
        <v>14783</v>
      </c>
    </row>
    <row r="18" spans="1:2" x14ac:dyDescent="0.2">
      <c r="A18" t="s">
        <v>9</v>
      </c>
      <c r="B18" s="2">
        <f>B16/B3</f>
        <v>0.95993506493506497</v>
      </c>
    </row>
    <row r="20" spans="1:2" x14ac:dyDescent="0.2">
      <c r="A20" t="s">
        <v>10</v>
      </c>
      <c r="B20" s="1">
        <f>B16*B8</f>
        <v>1054914.8799999999</v>
      </c>
    </row>
    <row r="22" spans="1:2" x14ac:dyDescent="0.2">
      <c r="A22" t="s">
        <v>11</v>
      </c>
      <c r="B22" s="1">
        <v>50000</v>
      </c>
    </row>
    <row r="24" spans="1:2" x14ac:dyDescent="0.2">
      <c r="A24" t="s">
        <v>12</v>
      </c>
      <c r="B24" s="3">
        <f>ROUNDUP((B10+B22)/B14,0)</f>
        <v>15595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0D544-2D6C-F748-A821-9B3D82CD471E}">
  <dimension ref="A1:B24"/>
  <sheetViews>
    <sheetView topLeftCell="A9" zoomScale="170" zoomScaleNormal="170" workbookViewId="0">
      <selection activeCell="B21" sqref="B21"/>
    </sheetView>
  </sheetViews>
  <sheetFormatPr baseColWidth="10" defaultRowHeight="16" x14ac:dyDescent="0.2"/>
  <cols>
    <col min="1" max="1" width="28.6640625" bestFit="1" customWidth="1"/>
    <col min="2" max="2" width="11.6640625" bestFit="1" customWidth="1"/>
  </cols>
  <sheetData>
    <row r="1" spans="1:2" x14ac:dyDescent="0.2">
      <c r="A1" t="s">
        <v>0</v>
      </c>
      <c r="B1" s="3"/>
    </row>
    <row r="2" spans="1:2" x14ac:dyDescent="0.2">
      <c r="A2" t="s">
        <v>1</v>
      </c>
      <c r="B2" s="3"/>
    </row>
    <row r="3" spans="1:2" x14ac:dyDescent="0.2">
      <c r="A3" t="s">
        <v>2</v>
      </c>
      <c r="B3" s="3">
        <v>15000</v>
      </c>
    </row>
    <row r="5" spans="1:2" x14ac:dyDescent="0.2">
      <c r="A5" t="s">
        <v>3</v>
      </c>
      <c r="B5" s="1">
        <v>79</v>
      </c>
    </row>
    <row r="6" spans="1:2" x14ac:dyDescent="0.2">
      <c r="A6" t="s">
        <v>4</v>
      </c>
      <c r="B6" s="1">
        <v>2.2000000000000002</v>
      </c>
    </row>
    <row r="8" spans="1:2" x14ac:dyDescent="0.2">
      <c r="A8" t="s">
        <v>5</v>
      </c>
      <c r="B8" s="1">
        <f>ROUND((B5-B6)/1.1,2)</f>
        <v>69.819999999999993</v>
      </c>
    </row>
    <row r="10" spans="1:2" x14ac:dyDescent="0.2">
      <c r="A10" t="s">
        <v>6</v>
      </c>
      <c r="B10" s="1">
        <v>520000</v>
      </c>
    </row>
    <row r="12" spans="1:2" x14ac:dyDescent="0.2">
      <c r="A12" t="s">
        <v>13</v>
      </c>
      <c r="B12" s="1">
        <v>13.5</v>
      </c>
    </row>
    <row r="14" spans="1:2" x14ac:dyDescent="0.2">
      <c r="A14" t="s">
        <v>8</v>
      </c>
      <c r="B14" s="1">
        <f>ROUND(B8-B12,2)</f>
        <v>56.32</v>
      </c>
    </row>
    <row r="16" spans="1:2" x14ac:dyDescent="0.2">
      <c r="A16" t="s">
        <v>7</v>
      </c>
      <c r="B16" s="3">
        <f>ROUNDUP(B10/B14,0)</f>
        <v>9233</v>
      </c>
    </row>
    <row r="18" spans="1:2" x14ac:dyDescent="0.2">
      <c r="A18" t="s">
        <v>9</v>
      </c>
      <c r="B18" s="2">
        <f>B16/B3</f>
        <v>0.61553333333333338</v>
      </c>
    </row>
    <row r="20" spans="1:2" x14ac:dyDescent="0.2">
      <c r="A20" t="s">
        <v>10</v>
      </c>
      <c r="B20" s="1">
        <f>B16*B8</f>
        <v>644648.05999999994</v>
      </c>
    </row>
    <row r="22" spans="1:2" x14ac:dyDescent="0.2">
      <c r="A22" t="s">
        <v>11</v>
      </c>
      <c r="B22" s="1">
        <v>60000</v>
      </c>
    </row>
    <row r="24" spans="1:2" x14ac:dyDescent="0.2">
      <c r="A24" t="s">
        <v>12</v>
      </c>
      <c r="B24" s="3">
        <f>ROUNDUP((B10+B22)/B14,0)</f>
        <v>10299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2708E-E0F3-AF45-8D9B-4C768DC72867}">
  <dimension ref="A2:B16"/>
  <sheetViews>
    <sheetView topLeftCell="A5" zoomScale="200" zoomScaleNormal="200" workbookViewId="0">
      <selection activeCell="B12" sqref="B12"/>
    </sheetView>
  </sheetViews>
  <sheetFormatPr baseColWidth="10" defaultRowHeight="16" x14ac:dyDescent="0.2"/>
  <cols>
    <col min="1" max="1" width="28.6640625" bestFit="1" customWidth="1"/>
    <col min="2" max="2" width="11.6640625" bestFit="1" customWidth="1"/>
  </cols>
  <sheetData>
    <row r="2" spans="1:2" x14ac:dyDescent="0.2">
      <c r="A2" t="s">
        <v>14</v>
      </c>
      <c r="B2" s="1">
        <v>8</v>
      </c>
    </row>
    <row r="4" spans="1:2" x14ac:dyDescent="0.2">
      <c r="A4" t="s">
        <v>6</v>
      </c>
      <c r="B4" s="1">
        <v>125000</v>
      </c>
    </row>
    <row r="6" spans="1:2" x14ac:dyDescent="0.2">
      <c r="A6" t="s">
        <v>15</v>
      </c>
      <c r="B6" s="1">
        <v>3.7</v>
      </c>
    </row>
    <row r="8" spans="1:2" x14ac:dyDescent="0.2">
      <c r="A8" t="s">
        <v>16</v>
      </c>
      <c r="B8" s="1">
        <f>B2-B6</f>
        <v>4.3</v>
      </c>
    </row>
    <row r="10" spans="1:2" x14ac:dyDescent="0.2">
      <c r="A10" t="s">
        <v>7</v>
      </c>
      <c r="B10" s="3">
        <f>ROUNDUP(B4/B8,0)</f>
        <v>29070</v>
      </c>
    </row>
    <row r="12" spans="1:2" x14ac:dyDescent="0.2">
      <c r="A12" t="s">
        <v>10</v>
      </c>
      <c r="B12" s="1">
        <f>B10*B2</f>
        <v>232560</v>
      </c>
    </row>
    <row r="14" spans="1:2" x14ac:dyDescent="0.2">
      <c r="A14" t="s">
        <v>11</v>
      </c>
      <c r="B14" s="1">
        <v>20000</v>
      </c>
    </row>
    <row r="16" spans="1:2" x14ac:dyDescent="0.2">
      <c r="A16" t="s">
        <v>12</v>
      </c>
      <c r="B16" s="3">
        <f>ROUNDUP((B4+B14)/B8,0)</f>
        <v>33721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E804-2DD2-E243-A701-257687D6A435}">
  <dimension ref="A1:B31"/>
  <sheetViews>
    <sheetView tabSelected="1" topLeftCell="A11" zoomScale="150" zoomScaleNormal="150" workbookViewId="0">
      <selection activeCell="A22" sqref="A22:XFD24"/>
    </sheetView>
  </sheetViews>
  <sheetFormatPr baseColWidth="10" defaultRowHeight="16" x14ac:dyDescent="0.2"/>
  <cols>
    <col min="1" max="1" width="28.6640625" bestFit="1" customWidth="1"/>
    <col min="2" max="2" width="11.6640625" bestFit="1" customWidth="1"/>
  </cols>
  <sheetData>
    <row r="1" spans="1:2" x14ac:dyDescent="0.2">
      <c r="A1" t="s">
        <v>0</v>
      </c>
      <c r="B1" s="3"/>
    </row>
    <row r="2" spans="1:2" x14ac:dyDescent="0.2">
      <c r="A2" t="s">
        <v>1</v>
      </c>
      <c r="B2" s="3"/>
    </row>
    <row r="3" spans="1:2" x14ac:dyDescent="0.2">
      <c r="A3" t="s">
        <v>2</v>
      </c>
      <c r="B3" s="3">
        <v>14000</v>
      </c>
    </row>
    <row r="5" spans="1:2" x14ac:dyDescent="0.2">
      <c r="A5" t="s">
        <v>3</v>
      </c>
      <c r="B5" s="1">
        <v>55</v>
      </c>
    </row>
    <row r="6" spans="1:2" x14ac:dyDescent="0.2">
      <c r="A6" t="s">
        <v>4</v>
      </c>
      <c r="B6" s="1">
        <v>1.8</v>
      </c>
    </row>
    <row r="8" spans="1:2" x14ac:dyDescent="0.2">
      <c r="A8" t="s">
        <v>5</v>
      </c>
      <c r="B8" s="1">
        <f>ROUND((B5-B6)/1.1,2)</f>
        <v>48.36</v>
      </c>
    </row>
    <row r="10" spans="1:2" x14ac:dyDescent="0.2">
      <c r="A10" t="s">
        <v>6</v>
      </c>
      <c r="B10" s="1">
        <v>440000</v>
      </c>
    </row>
    <row r="12" spans="1:2" x14ac:dyDescent="0.2">
      <c r="A12" t="s">
        <v>13</v>
      </c>
      <c r="B12" s="1">
        <v>9</v>
      </c>
    </row>
    <row r="14" spans="1:2" x14ac:dyDescent="0.2">
      <c r="A14" t="s">
        <v>8</v>
      </c>
      <c r="B14" s="1">
        <f>B8-B12</f>
        <v>39.36</v>
      </c>
    </row>
    <row r="16" spans="1:2" x14ac:dyDescent="0.2">
      <c r="A16" t="s">
        <v>7</v>
      </c>
      <c r="B16" s="3">
        <f>ROUNDUP(B10/B14,0)</f>
        <v>11179</v>
      </c>
    </row>
    <row r="18" spans="1:2" x14ac:dyDescent="0.2">
      <c r="A18" t="s">
        <v>9</v>
      </c>
      <c r="B18" s="2">
        <f>B16/B3</f>
        <v>0.79849999999999999</v>
      </c>
    </row>
    <row r="20" spans="1:2" x14ac:dyDescent="0.2">
      <c r="A20" t="s">
        <v>10</v>
      </c>
      <c r="B20" s="1">
        <f>B16*B8</f>
        <v>540616.43999999994</v>
      </c>
    </row>
    <row r="22" spans="1:2" hidden="1" x14ac:dyDescent="0.2">
      <c r="A22" t="s">
        <v>11</v>
      </c>
      <c r="B22" s="1">
        <v>60000</v>
      </c>
    </row>
    <row r="23" spans="1:2" hidden="1" x14ac:dyDescent="0.2"/>
    <row r="24" spans="1:2" hidden="1" x14ac:dyDescent="0.2">
      <c r="A24" t="s">
        <v>12</v>
      </c>
      <c r="B24" s="3">
        <f>ROUNDUP((B10+B22)/B14,0)</f>
        <v>12704</v>
      </c>
    </row>
    <row r="26" spans="1:2" x14ac:dyDescent="0.2">
      <c r="A26" t="s">
        <v>22</v>
      </c>
    </row>
    <row r="28" spans="1:2" x14ac:dyDescent="0.2">
      <c r="A28" t="s">
        <v>23</v>
      </c>
      <c r="B28" s="1">
        <f>B8*B16*1.2</f>
        <v>648739.72799999989</v>
      </c>
    </row>
    <row r="29" spans="1:2" x14ac:dyDescent="0.2">
      <c r="A29" t="s">
        <v>24</v>
      </c>
      <c r="B29" s="1">
        <f>-B16*1.2*B12</f>
        <v>-120733.2</v>
      </c>
    </row>
    <row r="30" spans="1:2" x14ac:dyDescent="0.2">
      <c r="A30" t="s">
        <v>25</v>
      </c>
      <c r="B30" s="1">
        <f>-B10</f>
        <v>-440000</v>
      </c>
    </row>
    <row r="31" spans="1:2" x14ac:dyDescent="0.2">
      <c r="A31" t="s">
        <v>22</v>
      </c>
      <c r="B31" s="1">
        <f>SUM(B28:B30)</f>
        <v>88006.527999999933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2A2CD-1F47-654B-A0F2-8C869E29AFC9}">
  <dimension ref="A1:D26"/>
  <sheetViews>
    <sheetView topLeftCell="A10" zoomScale="150" zoomScaleNormal="150" workbookViewId="0">
      <selection activeCell="C25" sqref="C25"/>
    </sheetView>
  </sheetViews>
  <sheetFormatPr baseColWidth="10" defaultRowHeight="16" x14ac:dyDescent="0.2"/>
  <cols>
    <col min="1" max="1" width="28.6640625" bestFit="1" customWidth="1"/>
    <col min="2" max="2" width="11.6640625" bestFit="1" customWidth="1"/>
    <col min="3" max="3" width="12.5" bestFit="1" customWidth="1"/>
  </cols>
  <sheetData>
    <row r="1" spans="1:4" x14ac:dyDescent="0.2">
      <c r="A1" t="s">
        <v>0</v>
      </c>
      <c r="B1" s="3"/>
    </row>
    <row r="2" spans="1:4" x14ac:dyDescent="0.2">
      <c r="A2" t="s">
        <v>1</v>
      </c>
      <c r="B2" s="3"/>
    </row>
    <row r="3" spans="1:4" x14ac:dyDescent="0.2">
      <c r="A3" t="s">
        <v>2</v>
      </c>
      <c r="B3" s="3">
        <v>20000</v>
      </c>
    </row>
    <row r="5" spans="1:4" x14ac:dyDescent="0.2">
      <c r="A5" t="s">
        <v>3</v>
      </c>
      <c r="B5" s="1">
        <v>90</v>
      </c>
    </row>
    <row r="6" spans="1:4" x14ac:dyDescent="0.2">
      <c r="A6" t="s">
        <v>4</v>
      </c>
      <c r="B6" s="1">
        <v>2</v>
      </c>
    </row>
    <row r="8" spans="1:4" x14ac:dyDescent="0.2">
      <c r="A8" t="s">
        <v>5</v>
      </c>
      <c r="B8" s="1">
        <f>ROUND((B5-B6)/1.1,2)</f>
        <v>80</v>
      </c>
    </row>
    <row r="10" spans="1:4" x14ac:dyDescent="0.2">
      <c r="A10" t="s">
        <v>6</v>
      </c>
      <c r="B10" s="1">
        <v>1100000</v>
      </c>
    </row>
    <row r="11" spans="1:4" x14ac:dyDescent="0.2">
      <c r="A11" t="s">
        <v>18</v>
      </c>
      <c r="B11" s="1">
        <v>180000</v>
      </c>
      <c r="C11" t="s">
        <v>20</v>
      </c>
      <c r="D11" s="3">
        <v>17500</v>
      </c>
    </row>
    <row r="13" spans="1:4" x14ac:dyDescent="0.2">
      <c r="A13" t="s">
        <v>13</v>
      </c>
      <c r="B13" s="1">
        <f>ROUND(B11/D11,2)</f>
        <v>10.29</v>
      </c>
    </row>
    <row r="15" spans="1:4" x14ac:dyDescent="0.2">
      <c r="A15" t="s">
        <v>8</v>
      </c>
      <c r="B15" s="1">
        <f>B8-B13</f>
        <v>69.710000000000008</v>
      </c>
    </row>
    <row r="17" spans="1:3" x14ac:dyDescent="0.2">
      <c r="A17" t="s">
        <v>7</v>
      </c>
      <c r="B17" s="3">
        <f>ROUNDUP(B10/B15,0)</f>
        <v>15780</v>
      </c>
    </row>
    <row r="19" spans="1:3" x14ac:dyDescent="0.2">
      <c r="A19" t="s">
        <v>9</v>
      </c>
      <c r="B19" s="2">
        <f>B17/B3</f>
        <v>0.78900000000000003</v>
      </c>
    </row>
    <row r="21" spans="1:3" x14ac:dyDescent="0.2">
      <c r="A21" t="s">
        <v>10</v>
      </c>
      <c r="B21" s="1">
        <f>B17*B8</f>
        <v>1262400</v>
      </c>
    </row>
    <row r="23" spans="1:3" x14ac:dyDescent="0.2">
      <c r="A23" t="s">
        <v>21</v>
      </c>
      <c r="B23" s="3">
        <v>19000</v>
      </c>
      <c r="C23" s="1">
        <f>B23*B8</f>
        <v>1520000</v>
      </c>
    </row>
    <row r="24" spans="1:3" x14ac:dyDescent="0.2">
      <c r="A24" t="s">
        <v>18</v>
      </c>
      <c r="C24" s="1">
        <f>-B23*B13</f>
        <v>-195509.99999999997</v>
      </c>
    </row>
    <row r="25" spans="1:3" x14ac:dyDescent="0.2">
      <c r="A25" s="4" t="s">
        <v>6</v>
      </c>
      <c r="B25" s="4"/>
      <c r="C25" s="5">
        <f>-B10</f>
        <v>-1100000</v>
      </c>
    </row>
    <row r="26" spans="1:3" x14ac:dyDescent="0.2">
      <c r="A26" t="s">
        <v>22</v>
      </c>
      <c r="C26" s="1">
        <f>SUM(C23:C25)</f>
        <v>224490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96E40-5DF2-F043-B9BA-EF9464517B7B}">
  <dimension ref="A1:F28"/>
  <sheetViews>
    <sheetView topLeftCell="A11" zoomScale="150" zoomScaleNormal="150" workbookViewId="0">
      <selection activeCell="B11" sqref="B11"/>
    </sheetView>
  </sheetViews>
  <sheetFormatPr baseColWidth="10" defaultRowHeight="16" x14ac:dyDescent="0.2"/>
  <cols>
    <col min="1" max="1" width="28.6640625" bestFit="1" customWidth="1"/>
    <col min="2" max="2" width="12.1640625" bestFit="1" customWidth="1"/>
  </cols>
  <sheetData>
    <row r="1" spans="1:4" x14ac:dyDescent="0.2">
      <c r="A1" t="s">
        <v>17</v>
      </c>
      <c r="B1" s="3">
        <v>730000</v>
      </c>
    </row>
    <row r="2" spans="1:4" x14ac:dyDescent="0.2">
      <c r="B2" s="3"/>
    </row>
    <row r="3" spans="1:4" x14ac:dyDescent="0.2">
      <c r="A3" t="s">
        <v>2</v>
      </c>
      <c r="B3" s="3">
        <v>17400</v>
      </c>
    </row>
    <row r="4" spans="1:4" x14ac:dyDescent="0.2">
      <c r="B4" s="3"/>
    </row>
    <row r="5" spans="1:4" x14ac:dyDescent="0.2">
      <c r="A5" t="s">
        <v>20</v>
      </c>
      <c r="B5" s="3">
        <v>10500</v>
      </c>
    </row>
    <row r="7" spans="1:4" x14ac:dyDescent="0.2">
      <c r="A7" t="s">
        <v>3</v>
      </c>
      <c r="B7" s="1">
        <v>67</v>
      </c>
    </row>
    <row r="8" spans="1:4" x14ac:dyDescent="0.2">
      <c r="A8" t="s">
        <v>4</v>
      </c>
      <c r="B8" s="1">
        <v>1.8</v>
      </c>
    </row>
    <row r="10" spans="1:4" x14ac:dyDescent="0.2">
      <c r="A10" t="s">
        <v>5</v>
      </c>
      <c r="B10" s="1">
        <f>ROUND((B7-B8)/1.1,2)</f>
        <v>59.27</v>
      </c>
    </row>
    <row r="12" spans="1:4" x14ac:dyDescent="0.2">
      <c r="A12" t="s">
        <v>6</v>
      </c>
      <c r="B12" s="1">
        <f>B1*D12</f>
        <v>642400</v>
      </c>
      <c r="C12" t="s">
        <v>19</v>
      </c>
      <c r="D12" s="6">
        <v>0.88</v>
      </c>
    </row>
    <row r="13" spans="1:4" x14ac:dyDescent="0.2">
      <c r="A13" t="s">
        <v>18</v>
      </c>
      <c r="B13" s="1">
        <f>B1-B12</f>
        <v>87600</v>
      </c>
    </row>
    <row r="15" spans="1:4" x14ac:dyDescent="0.2">
      <c r="A15" t="s">
        <v>13</v>
      </c>
      <c r="B15" s="1">
        <f>ROUND(B13/B5,2)</f>
        <v>8.34</v>
      </c>
    </row>
    <row r="17" spans="1:6" x14ac:dyDescent="0.2">
      <c r="A17" t="s">
        <v>8</v>
      </c>
      <c r="B17" s="1">
        <f>B10-B15</f>
        <v>50.930000000000007</v>
      </c>
    </row>
    <row r="19" spans="1:6" x14ac:dyDescent="0.2">
      <c r="A19" t="s">
        <v>7</v>
      </c>
      <c r="B19" s="3">
        <f>ROUNDUP(B12/B17,0)</f>
        <v>12614</v>
      </c>
    </row>
    <row r="21" spans="1:6" x14ac:dyDescent="0.2">
      <c r="A21" t="s">
        <v>9</v>
      </c>
      <c r="B21" s="2">
        <f>B19/B3</f>
        <v>0.72494252873563214</v>
      </c>
    </row>
    <row r="23" spans="1:6" x14ac:dyDescent="0.2">
      <c r="A23" t="s">
        <v>10</v>
      </c>
      <c r="B23" s="1">
        <f>B19*B10</f>
        <v>747631.78</v>
      </c>
    </row>
    <row r="25" spans="1:6" x14ac:dyDescent="0.2">
      <c r="A25" t="s">
        <v>21</v>
      </c>
      <c r="B25" s="3">
        <f>B5*(1+F25)</f>
        <v>11025</v>
      </c>
      <c r="C25" s="1">
        <f>B25*B10</f>
        <v>653451.75</v>
      </c>
      <c r="F25" s="6">
        <v>0.05</v>
      </c>
    </row>
    <row r="26" spans="1:6" x14ac:dyDescent="0.2">
      <c r="A26" t="s">
        <v>18</v>
      </c>
      <c r="B26" s="7">
        <v>0.02</v>
      </c>
      <c r="C26" s="1">
        <f>-B15*B25*(1+B26)</f>
        <v>-93787.47</v>
      </c>
    </row>
    <row r="27" spans="1:6" x14ac:dyDescent="0.2">
      <c r="A27" s="4" t="s">
        <v>6</v>
      </c>
      <c r="B27" s="8">
        <v>0.03</v>
      </c>
      <c r="C27" s="5">
        <f>-B12*(1+B27)</f>
        <v>-661672</v>
      </c>
    </row>
    <row r="28" spans="1:6" x14ac:dyDescent="0.2">
      <c r="A28" t="s">
        <v>22</v>
      </c>
      <c r="C28" s="1">
        <f>SUM(C25:C27)</f>
        <v>-102007.71999999997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E358-89DF-0847-A03A-148A1705305A}">
  <dimension ref="A2:B16"/>
  <sheetViews>
    <sheetView zoomScale="150" zoomScaleNormal="150" workbookViewId="0">
      <selection activeCell="B2" sqref="B2"/>
    </sheetView>
  </sheetViews>
  <sheetFormatPr baseColWidth="10" defaultRowHeight="16" x14ac:dyDescent="0.2"/>
  <cols>
    <col min="1" max="1" width="28.6640625" bestFit="1" customWidth="1"/>
    <col min="2" max="2" width="11.6640625" bestFit="1" customWidth="1"/>
  </cols>
  <sheetData>
    <row r="2" spans="1:2" x14ac:dyDescent="0.2">
      <c r="A2" t="s">
        <v>14</v>
      </c>
      <c r="B2" s="1">
        <v>7.2</v>
      </c>
    </row>
    <row r="4" spans="1:2" x14ac:dyDescent="0.2">
      <c r="A4" t="s">
        <v>6</v>
      </c>
      <c r="B4" s="1">
        <v>115000</v>
      </c>
    </row>
    <row r="6" spans="1:2" x14ac:dyDescent="0.2">
      <c r="A6" t="s">
        <v>15</v>
      </c>
      <c r="B6" s="1">
        <v>2.5</v>
      </c>
    </row>
    <row r="8" spans="1:2" x14ac:dyDescent="0.2">
      <c r="A8" t="s">
        <v>16</v>
      </c>
      <c r="B8" s="1">
        <f>B2-B6</f>
        <v>4.7</v>
      </c>
    </row>
    <row r="10" spans="1:2" x14ac:dyDescent="0.2">
      <c r="A10" t="s">
        <v>7</v>
      </c>
      <c r="B10" s="3">
        <f>ROUNDUP(B4/B8,0)</f>
        <v>24469</v>
      </c>
    </row>
    <row r="12" spans="1:2" x14ac:dyDescent="0.2">
      <c r="A12" t="s">
        <v>10</v>
      </c>
      <c r="B12" s="1">
        <f>B10*B2</f>
        <v>176176.80000000002</v>
      </c>
    </row>
    <row r="14" spans="1:2" x14ac:dyDescent="0.2">
      <c r="A14" t="s">
        <v>11</v>
      </c>
      <c r="B14" s="1">
        <v>30000</v>
      </c>
    </row>
    <row r="16" spans="1:2" x14ac:dyDescent="0.2">
      <c r="A16" t="s">
        <v>12</v>
      </c>
      <c r="B16" s="3">
        <f>ROUNDUP((B4+B14)/B8,0)</f>
        <v>30852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51CC-A27C-C24B-9BE5-B5BBFE083447}">
  <dimension ref="A2:B16"/>
  <sheetViews>
    <sheetView zoomScale="150" zoomScaleNormal="150" workbookViewId="0">
      <selection activeCell="B15" sqref="B15"/>
    </sheetView>
  </sheetViews>
  <sheetFormatPr baseColWidth="10" defaultRowHeight="16" x14ac:dyDescent="0.2"/>
  <cols>
    <col min="1" max="1" width="28.6640625" bestFit="1" customWidth="1"/>
    <col min="2" max="2" width="11.6640625" bestFit="1" customWidth="1"/>
  </cols>
  <sheetData>
    <row r="2" spans="1:2" x14ac:dyDescent="0.2">
      <c r="A2" t="s">
        <v>14</v>
      </c>
      <c r="B2" s="1">
        <f>9/1.2</f>
        <v>7.5</v>
      </c>
    </row>
    <row r="4" spans="1:2" x14ac:dyDescent="0.2">
      <c r="A4" t="s">
        <v>6</v>
      </c>
      <c r="B4" s="1">
        <v>160000</v>
      </c>
    </row>
    <row r="6" spans="1:2" x14ac:dyDescent="0.2">
      <c r="A6" t="s">
        <v>15</v>
      </c>
      <c r="B6" s="1">
        <v>3.9</v>
      </c>
    </row>
    <row r="8" spans="1:2" x14ac:dyDescent="0.2">
      <c r="A8" t="s">
        <v>16</v>
      </c>
      <c r="B8" s="1">
        <f>B2-B6</f>
        <v>3.6</v>
      </c>
    </row>
    <row r="10" spans="1:2" x14ac:dyDescent="0.2">
      <c r="A10" t="s">
        <v>7</v>
      </c>
      <c r="B10" s="3">
        <f>ROUNDUP(B4/B8,0)</f>
        <v>44445</v>
      </c>
    </row>
    <row r="12" spans="1:2" x14ac:dyDescent="0.2">
      <c r="A12" t="s">
        <v>10</v>
      </c>
      <c r="B12" s="1">
        <f>B10*B2</f>
        <v>333337.5</v>
      </c>
    </row>
    <row r="14" spans="1:2" x14ac:dyDescent="0.2">
      <c r="A14" t="s">
        <v>11</v>
      </c>
      <c r="B14" s="1">
        <v>20000</v>
      </c>
    </row>
    <row r="16" spans="1:2" x14ac:dyDescent="0.2">
      <c r="A16" t="s">
        <v>12</v>
      </c>
      <c r="B16" s="3">
        <f>ROUNDUP((B4+B14)/B8,0)</f>
        <v>50000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Microsoft Office-Benutzer</cp:lastModifiedBy>
  <dcterms:created xsi:type="dcterms:W3CDTF">2019-11-09T15:40:44Z</dcterms:created>
  <dcterms:modified xsi:type="dcterms:W3CDTF">2019-11-21T13:15:45Z</dcterms:modified>
</cp:coreProperties>
</file>