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werner/Google Drive/alle Klassen/4HLW WS 7 SS8/RWCO 2018_19/02 Anlagevermögen/"/>
    </mc:Choice>
  </mc:AlternateContent>
  <xr:revisionPtr revIDLastSave="0" documentId="8_{6B776ECF-A75E-3246-A197-76D2DB18AA88}" xr6:coauthVersionLast="47" xr6:coauthVersionMax="47" xr10:uidLastSave="{00000000-0000-0000-0000-000000000000}"/>
  <bookViews>
    <workbookView xWindow="13060" yWindow="760" windowWidth="25640" windowHeight="14360" xr2:uid="{C31D7B8D-DA04-9440-AB33-AAB072110C58}"/>
  </bookViews>
  <sheets>
    <sheet name="LB Beispiel" sheetId="2" r:id="rId1"/>
    <sheet name="Tabelle1" sheetId="1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W13" i="2" l="1"/>
  <c r="U13" i="2"/>
  <c r="W12" i="2"/>
  <c r="V12" i="2"/>
  <c r="U12" i="2"/>
  <c r="W11" i="2"/>
  <c r="U11" i="2"/>
  <c r="W10" i="2"/>
  <c r="U10" i="2"/>
  <c r="W9" i="2"/>
  <c r="U9" i="2"/>
  <c r="M10" i="2"/>
  <c r="Q12" i="2"/>
  <c r="R11" i="2"/>
  <c r="Q9" i="2"/>
  <c r="P10" i="2"/>
  <c r="P9" i="2"/>
  <c r="L17" i="2"/>
  <c r="M13" i="2"/>
  <c r="M12" i="2"/>
  <c r="K13" i="2"/>
  <c r="K12" i="2"/>
  <c r="L11" i="2"/>
  <c r="M11" i="2"/>
  <c r="K11" i="2"/>
  <c r="L10" i="2"/>
  <c r="K10" i="2"/>
  <c r="L9" i="2"/>
  <c r="K9" i="2"/>
  <c r="H7" i="2"/>
  <c r="H9" i="2" s="1"/>
  <c r="E7" i="2"/>
  <c r="E10" i="2" s="1"/>
  <c r="E11" i="2" s="1"/>
  <c r="E12" i="2" s="1"/>
  <c r="E13" i="2" s="1"/>
  <c r="E14" i="2" s="1"/>
  <c r="E15" i="2" s="1"/>
  <c r="E16" i="2" s="1"/>
  <c r="B7" i="2"/>
  <c r="B9" i="2" s="1"/>
  <c r="G29" i="1"/>
  <c r="I27" i="1"/>
  <c r="K27" i="1" s="1"/>
  <c r="G32" i="1"/>
  <c r="C32" i="1"/>
  <c r="G31" i="1"/>
  <c r="C31" i="1"/>
  <c r="G30" i="1"/>
  <c r="F30" i="1"/>
  <c r="C30" i="1"/>
  <c r="F29" i="1"/>
  <c r="C29" i="1"/>
  <c r="F28" i="1"/>
  <c r="C28" i="1"/>
  <c r="F27" i="1"/>
  <c r="E27" i="1"/>
  <c r="C27" i="1"/>
  <c r="I19" i="1"/>
  <c r="K19" i="1" s="1"/>
  <c r="F24" i="1"/>
  <c r="F21" i="1"/>
  <c r="F22" i="1" s="1"/>
  <c r="F20" i="1"/>
  <c r="F19" i="1"/>
  <c r="C22" i="1"/>
  <c r="C21" i="1"/>
  <c r="C19" i="1"/>
  <c r="C16" i="1"/>
  <c r="C15" i="1"/>
  <c r="C14" i="1"/>
  <c r="C13" i="1"/>
  <c r="H11" i="1"/>
  <c r="H10" i="1"/>
  <c r="I10" i="1"/>
  <c r="H9" i="1"/>
  <c r="F9" i="1"/>
  <c r="F7" i="1"/>
  <c r="H6" i="1" s="1"/>
  <c r="F4" i="1"/>
  <c r="H3" i="1" s="1"/>
  <c r="Q10" i="2" l="1"/>
  <c r="P11" i="2" s="1"/>
  <c r="H10" i="2"/>
  <c r="H11" i="2"/>
  <c r="B11" i="2"/>
  <c r="B10" i="2"/>
  <c r="E9" i="2"/>
  <c r="F23" i="1"/>
  <c r="F25" i="1"/>
  <c r="Q11" i="2" l="1"/>
  <c r="H13" i="2"/>
  <c r="H12" i="2"/>
  <c r="E17" i="2"/>
  <c r="E18" i="2" s="1"/>
  <c r="B12" i="2"/>
  <c r="B13" i="2"/>
  <c r="P12" i="2" l="1"/>
  <c r="H17" i="2"/>
  <c r="B14" i="2"/>
  <c r="B16" i="2" s="1"/>
  <c r="B15" i="2"/>
  <c r="P13" i="2" l="1"/>
  <c r="R12" i="2"/>
  <c r="B17" i="2"/>
  <c r="R13" i="2" l="1"/>
  <c r="R14" i="2" s="1"/>
  <c r="Q17" i="2"/>
  <c r="P14" i="2"/>
</calcChain>
</file>

<file path=xl/sharedStrings.xml><?xml version="1.0" encoding="utf-8"?>
<sst xmlns="http://schemas.openxmlformats.org/spreadsheetml/2006/main" count="127" uniqueCount="54">
  <si>
    <t>L2.1</t>
  </si>
  <si>
    <t>Anlagenkauf, Abschreibung berrechnen</t>
  </si>
  <si>
    <t>Backofenkauf</t>
  </si>
  <si>
    <t>0 Maschinen</t>
  </si>
  <si>
    <t>2 Vorsteuer</t>
  </si>
  <si>
    <t>3 MachinenbauAG</t>
  </si>
  <si>
    <t>Aufstellung</t>
  </si>
  <si>
    <t>24.8.</t>
  </si>
  <si>
    <t>23.8.</t>
  </si>
  <si>
    <t>30.8.</t>
  </si>
  <si>
    <t>Überweisung</t>
  </si>
  <si>
    <t>2 Bank</t>
  </si>
  <si>
    <t>b</t>
  </si>
  <si>
    <t>a</t>
  </si>
  <si>
    <t>AW</t>
  </si>
  <si>
    <t>Nebenkosten</t>
  </si>
  <si>
    <t>Skonto</t>
  </si>
  <si>
    <t>c</t>
  </si>
  <si>
    <t>linear</t>
  </si>
  <si>
    <t>Kaufpreis netto</t>
  </si>
  <si>
    <t>ND</t>
  </si>
  <si>
    <t>AfA</t>
  </si>
  <si>
    <t>1/2 AfA</t>
  </si>
  <si>
    <t>Jahr 1</t>
  </si>
  <si>
    <t>Jahr 2</t>
  </si>
  <si>
    <t>Jahr 3</t>
  </si>
  <si>
    <t>Jahr 4</t>
  </si>
  <si>
    <t>Jahr 5</t>
  </si>
  <si>
    <t>Jahr 6</t>
  </si>
  <si>
    <t>7 Abschreibung</t>
  </si>
  <si>
    <t>degressiv</t>
  </si>
  <si>
    <t>GJ</t>
  </si>
  <si>
    <t>Degr AfA kleiner als lineare</t>
  </si>
  <si>
    <t>RBW/RND</t>
  </si>
  <si>
    <t>Kaufpreis</t>
  </si>
  <si>
    <t>LKW Kombi</t>
  </si>
  <si>
    <t>Inbetriebnahme</t>
  </si>
  <si>
    <t>AfA p.a.</t>
  </si>
  <si>
    <t>Jahr 7</t>
  </si>
  <si>
    <t>Jahr 8</t>
  </si>
  <si>
    <t>Jahr 9</t>
  </si>
  <si>
    <t>5.5. = 1. HJ</t>
  </si>
  <si>
    <t>Beispiele S 42,43 LB</t>
  </si>
  <si>
    <t>4.10. = 2.HJ</t>
  </si>
  <si>
    <t>Maschine</t>
  </si>
  <si>
    <t>24.4. = 1. HJ</t>
  </si>
  <si>
    <t>24.10. = 2. HJ</t>
  </si>
  <si>
    <t>Linear</t>
  </si>
  <si>
    <t>Kombi: degressiv linear</t>
  </si>
  <si>
    <t>Gebäude</t>
  </si>
  <si>
    <t>2.9. … keine Halbjahresafa</t>
  </si>
  <si>
    <t>vom AW</t>
  </si>
  <si>
    <t>Kombi degressiv linear (vom AW)</t>
  </si>
  <si>
    <t xml:space="preserve">beschleunigte AfA (7,5 und 5% vom AW, ab 3. Jahr wechsel zur linearen AfA)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</si>
</sst>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0" fillId="2" borderId="0" xfId="0" applyFill="1"/>
    <xf numFmtId="9" fontId="0" fillId="0" borderId="0" xfId="0" applyNumberFormat="1"/>
    <xf numFmtId="0" fontId="4" fillId="0" borderId="0" xfId="0" applyFont="1"/>
    <xf numFmtId="0" fontId="4" fillId="2" borderId="0" xfId="0" applyFont="1" applyFill="1"/>
    <xf numFmtId="0" fontId="0" fillId="2" borderId="1" xfId="0" applyFill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9" fontId="0" fillId="0" borderId="0" xfId="0" applyNumberFormat="1" applyBorder="1"/>
    <xf numFmtId="0" fontId="0" fillId="2" borderId="10" xfId="0" applyFill="1" applyBorder="1"/>
    <xf numFmtId="0" fontId="0" fillId="3" borderId="0" xfId="0" applyFill="1" applyBorder="1"/>
    <xf numFmtId="0" fontId="0" fillId="4" borderId="0" xfId="0" applyFill="1" applyBorder="1"/>
    <xf numFmtId="0" fontId="0" fillId="4" borderId="5" xfId="0" applyFill="1" applyBorder="1"/>
    <xf numFmtId="0" fontId="1" fillId="0" borderId="3" xfId="0" applyFont="1" applyBorder="1"/>
    <xf numFmtId="0" fontId="0" fillId="5" borderId="0" xfId="0" applyFill="1" applyBorder="1"/>
    <xf numFmtId="10" fontId="0" fillId="0" borderId="0" xfId="0" applyNumberFormat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02A9DD-6CD5-E54C-995B-711F1E28B780}">
  <dimension ref="A1:Z18"/>
  <sheetViews>
    <sheetView tabSelected="1" workbookViewId="0">
      <selection activeCell="W21" sqref="W21"/>
    </sheetView>
  </sheetViews>
  <sheetFormatPr baseColWidth="10" defaultRowHeight="16" x14ac:dyDescent="0.2"/>
  <cols>
    <col min="23" max="23" width="12.1640625" bestFit="1" customWidth="1"/>
  </cols>
  <sheetData>
    <row r="1" spans="1:26" x14ac:dyDescent="0.2">
      <c r="A1" s="7" t="s">
        <v>42</v>
      </c>
      <c r="B1" s="8"/>
      <c r="C1" s="8"/>
      <c r="D1" s="8"/>
      <c r="E1" s="8"/>
      <c r="F1" s="9"/>
      <c r="G1" s="7"/>
      <c r="H1" s="21" t="s">
        <v>47</v>
      </c>
      <c r="I1" s="8"/>
      <c r="J1" s="8"/>
      <c r="K1" s="21" t="s">
        <v>48</v>
      </c>
      <c r="L1" s="8"/>
      <c r="M1" s="8"/>
      <c r="N1" s="8"/>
      <c r="O1" s="8"/>
      <c r="P1" s="8"/>
      <c r="Q1" s="8"/>
      <c r="R1" s="9"/>
      <c r="S1" s="7"/>
      <c r="T1" s="8"/>
      <c r="U1" s="21" t="s">
        <v>52</v>
      </c>
      <c r="V1" s="8"/>
      <c r="W1" s="8"/>
      <c r="X1" s="8"/>
      <c r="Y1" s="8"/>
      <c r="Z1" s="9"/>
    </row>
    <row r="2" spans="1:26" x14ac:dyDescent="0.2">
      <c r="A2" s="10" t="s">
        <v>35</v>
      </c>
      <c r="B2" s="11"/>
      <c r="C2" s="11"/>
      <c r="D2" s="11" t="s">
        <v>35</v>
      </c>
      <c r="E2" s="11"/>
      <c r="F2" s="12"/>
      <c r="G2" s="10" t="s">
        <v>44</v>
      </c>
      <c r="H2" s="11"/>
      <c r="I2" s="11"/>
      <c r="J2" s="11" t="s">
        <v>44</v>
      </c>
      <c r="K2" s="11"/>
      <c r="L2" s="11"/>
      <c r="M2" s="11"/>
      <c r="N2" s="11"/>
      <c r="O2" s="11" t="s">
        <v>44</v>
      </c>
      <c r="P2" s="11"/>
      <c r="Q2" s="11"/>
      <c r="R2" s="12"/>
      <c r="S2" s="10"/>
      <c r="T2" s="11" t="s">
        <v>49</v>
      </c>
      <c r="U2" s="11" t="s">
        <v>53</v>
      </c>
      <c r="V2" s="11"/>
      <c r="W2" s="11"/>
      <c r="X2" s="11"/>
      <c r="Y2" s="11"/>
      <c r="Z2" s="12"/>
    </row>
    <row r="3" spans="1:26" x14ac:dyDescent="0.2">
      <c r="A3" s="10" t="s">
        <v>34</v>
      </c>
      <c r="B3" s="11">
        <v>18920</v>
      </c>
      <c r="C3" s="11"/>
      <c r="D3" s="11" t="s">
        <v>34</v>
      </c>
      <c r="E3" s="11">
        <v>18920</v>
      </c>
      <c r="F3" s="12"/>
      <c r="G3" s="10" t="s">
        <v>34</v>
      </c>
      <c r="H3" s="11">
        <v>42000</v>
      </c>
      <c r="I3" s="11"/>
      <c r="J3" s="11" t="s">
        <v>34</v>
      </c>
      <c r="K3" s="11">
        <v>42000</v>
      </c>
      <c r="L3" s="11"/>
      <c r="M3" s="11"/>
      <c r="N3" s="11"/>
      <c r="O3" s="11" t="s">
        <v>34</v>
      </c>
      <c r="P3" s="11">
        <v>42000</v>
      </c>
      <c r="Q3" s="11"/>
      <c r="R3" s="12"/>
      <c r="S3" s="10"/>
      <c r="T3" s="11" t="s">
        <v>34</v>
      </c>
      <c r="U3" s="22">
        <v>600000</v>
      </c>
      <c r="V3" s="11"/>
      <c r="W3" s="11"/>
      <c r="X3" s="11"/>
      <c r="Y3" s="11"/>
      <c r="Z3" s="12"/>
    </row>
    <row r="4" spans="1:26" x14ac:dyDescent="0.2">
      <c r="A4" s="10" t="s">
        <v>20</v>
      </c>
      <c r="B4" s="11">
        <v>8</v>
      </c>
      <c r="C4" s="11"/>
      <c r="D4" s="11" t="s">
        <v>20</v>
      </c>
      <c r="E4" s="11">
        <v>8</v>
      </c>
      <c r="F4" s="12"/>
      <c r="G4" s="10" t="s">
        <v>20</v>
      </c>
      <c r="H4" s="11">
        <v>5</v>
      </c>
      <c r="I4" s="11"/>
      <c r="J4" s="11" t="s">
        <v>20</v>
      </c>
      <c r="K4" s="11">
        <v>5</v>
      </c>
      <c r="L4" s="11"/>
      <c r="M4" s="11"/>
      <c r="N4" s="11"/>
      <c r="O4" s="11" t="s">
        <v>20</v>
      </c>
      <c r="P4" s="11">
        <v>5</v>
      </c>
      <c r="Q4" s="11"/>
      <c r="R4" s="12"/>
      <c r="S4" s="10"/>
      <c r="T4" s="11" t="s">
        <v>20</v>
      </c>
      <c r="U4" s="11">
        <v>40</v>
      </c>
      <c r="V4" s="11"/>
      <c r="W4" s="11"/>
      <c r="X4" s="11"/>
      <c r="Y4" s="11"/>
      <c r="Z4" s="12"/>
    </row>
    <row r="5" spans="1:26" x14ac:dyDescent="0.2">
      <c r="A5" s="20" t="s">
        <v>36</v>
      </c>
      <c r="B5" s="19" t="s">
        <v>41</v>
      </c>
      <c r="C5" s="11"/>
      <c r="D5" s="18" t="s">
        <v>36</v>
      </c>
      <c r="E5" s="18" t="s">
        <v>43</v>
      </c>
      <c r="F5" s="12"/>
      <c r="G5" s="20" t="s">
        <v>36</v>
      </c>
      <c r="H5" s="19" t="s">
        <v>45</v>
      </c>
      <c r="I5" s="11"/>
      <c r="J5" s="19" t="s">
        <v>36</v>
      </c>
      <c r="K5" s="19" t="s">
        <v>45</v>
      </c>
      <c r="L5" s="11"/>
      <c r="M5" s="11"/>
      <c r="N5" s="11"/>
      <c r="O5" s="18" t="s">
        <v>36</v>
      </c>
      <c r="P5" s="18" t="s">
        <v>46</v>
      </c>
      <c r="Q5" s="11"/>
      <c r="R5" s="12"/>
      <c r="S5" s="10"/>
      <c r="T5" s="22" t="s">
        <v>36</v>
      </c>
      <c r="U5" s="22" t="s">
        <v>50</v>
      </c>
      <c r="V5" s="22"/>
      <c r="W5" s="11"/>
      <c r="X5" s="11"/>
      <c r="Y5" s="11"/>
      <c r="Z5" s="12"/>
    </row>
    <row r="6" spans="1:26" x14ac:dyDescent="0.2">
      <c r="A6" s="10"/>
      <c r="B6" s="11"/>
      <c r="C6" s="11"/>
      <c r="D6" s="11"/>
      <c r="E6" s="11"/>
      <c r="F6" s="12"/>
      <c r="G6" s="10"/>
      <c r="H6" s="11"/>
      <c r="I6" s="11"/>
      <c r="J6" s="11"/>
      <c r="K6" s="11"/>
      <c r="L6" s="11"/>
      <c r="M6" s="11"/>
      <c r="N6" s="11"/>
      <c r="O6" s="11"/>
      <c r="P6" s="11"/>
      <c r="Q6" s="11"/>
      <c r="R6" s="12"/>
      <c r="S6" s="10"/>
      <c r="T6" s="11"/>
      <c r="U6" s="11"/>
      <c r="V6" s="11"/>
      <c r="W6" s="11"/>
      <c r="X6" s="11"/>
      <c r="Y6" s="11"/>
      <c r="Z6" s="12"/>
    </row>
    <row r="7" spans="1:26" x14ac:dyDescent="0.2">
      <c r="A7" s="10" t="s">
        <v>37</v>
      </c>
      <c r="B7" s="11">
        <f>B3/B4</f>
        <v>2365</v>
      </c>
      <c r="C7" s="11"/>
      <c r="D7" s="11" t="s">
        <v>37</v>
      </c>
      <c r="E7" s="11">
        <f>E3/E4</f>
        <v>2365</v>
      </c>
      <c r="F7" s="12"/>
      <c r="G7" s="10" t="s">
        <v>37</v>
      </c>
      <c r="H7" s="11">
        <f>H3/H4</f>
        <v>8400</v>
      </c>
      <c r="I7" s="11"/>
      <c r="J7" s="11"/>
      <c r="K7" s="11"/>
      <c r="L7" s="11" t="s">
        <v>30</v>
      </c>
      <c r="M7" s="11" t="s">
        <v>18</v>
      </c>
      <c r="N7" s="11"/>
      <c r="O7" s="11"/>
      <c r="P7" s="11"/>
      <c r="Q7" s="11" t="s">
        <v>30</v>
      </c>
      <c r="R7" s="12" t="s">
        <v>18</v>
      </c>
      <c r="S7" s="10"/>
      <c r="T7" s="11"/>
      <c r="U7" s="11"/>
      <c r="V7" s="11"/>
      <c r="W7" s="11"/>
      <c r="X7" s="11"/>
      <c r="Y7" s="11"/>
      <c r="Z7" s="12"/>
    </row>
    <row r="8" spans="1:26" x14ac:dyDescent="0.2">
      <c r="A8" s="10"/>
      <c r="B8" s="11"/>
      <c r="C8" s="11"/>
      <c r="D8" s="11"/>
      <c r="E8" s="11"/>
      <c r="F8" s="12"/>
      <c r="G8" s="10"/>
      <c r="H8" s="11"/>
      <c r="I8" s="11"/>
      <c r="J8" s="11"/>
      <c r="K8" s="11"/>
      <c r="L8" s="16">
        <v>0.3</v>
      </c>
      <c r="M8" s="11"/>
      <c r="N8" s="11"/>
      <c r="O8" s="11"/>
      <c r="P8" s="11"/>
      <c r="Q8" s="16">
        <v>0.3</v>
      </c>
      <c r="R8" s="12"/>
      <c r="S8" s="10"/>
      <c r="T8" s="11"/>
      <c r="U8" s="11"/>
      <c r="V8" s="11" t="s">
        <v>51</v>
      </c>
      <c r="W8" s="11"/>
      <c r="X8" s="11"/>
      <c r="Y8" s="11"/>
      <c r="Z8" s="12"/>
    </row>
    <row r="9" spans="1:26" x14ac:dyDescent="0.2">
      <c r="A9" s="10" t="s">
        <v>23</v>
      </c>
      <c r="B9" s="6">
        <f>B7</f>
        <v>2365</v>
      </c>
      <c r="C9" s="11"/>
      <c r="D9" s="11" t="s">
        <v>23</v>
      </c>
      <c r="E9" s="11">
        <f>E7/2</f>
        <v>1182.5</v>
      </c>
      <c r="F9" s="12"/>
      <c r="G9" s="10" t="s">
        <v>23</v>
      </c>
      <c r="H9" s="6">
        <f>H7</f>
        <v>8400</v>
      </c>
      <c r="I9" s="11"/>
      <c r="J9" s="11" t="s">
        <v>23</v>
      </c>
      <c r="K9" s="11">
        <f>K3</f>
        <v>42000</v>
      </c>
      <c r="L9" s="6">
        <f>K9*L8</f>
        <v>12600</v>
      </c>
      <c r="M9" s="11"/>
      <c r="N9" s="11"/>
      <c r="O9" s="11" t="s">
        <v>23</v>
      </c>
      <c r="P9" s="11">
        <f>P3</f>
        <v>42000</v>
      </c>
      <c r="Q9" s="6">
        <f>P9*Q8/2</f>
        <v>6300</v>
      </c>
      <c r="R9" s="12"/>
      <c r="S9" s="10"/>
      <c r="T9" s="11" t="s">
        <v>23</v>
      </c>
      <c r="U9" s="11">
        <f>U3</f>
        <v>600000</v>
      </c>
      <c r="V9" s="23">
        <v>7.4999999999999997E-2</v>
      </c>
      <c r="W9" s="11">
        <f>U9*V9</f>
        <v>45000</v>
      </c>
      <c r="X9" s="11"/>
      <c r="Y9" s="11"/>
      <c r="Z9" s="12"/>
    </row>
    <row r="10" spans="1:26" x14ac:dyDescent="0.2">
      <c r="A10" s="10" t="s">
        <v>24</v>
      </c>
      <c r="B10" s="6">
        <f>B9</f>
        <v>2365</v>
      </c>
      <c r="C10" s="11"/>
      <c r="D10" s="11" t="s">
        <v>24</v>
      </c>
      <c r="E10" s="11">
        <f>E7</f>
        <v>2365</v>
      </c>
      <c r="F10" s="12"/>
      <c r="G10" s="10" t="s">
        <v>24</v>
      </c>
      <c r="H10" s="6">
        <f>H9</f>
        <v>8400</v>
      </c>
      <c r="I10" s="11"/>
      <c r="J10" s="11" t="s">
        <v>24</v>
      </c>
      <c r="K10" s="11">
        <f>K9-L9</f>
        <v>29400</v>
      </c>
      <c r="L10" s="6">
        <f>K10*L8</f>
        <v>8820</v>
      </c>
      <c r="M10" s="11">
        <f>K10/4</f>
        <v>7350</v>
      </c>
      <c r="N10" s="11"/>
      <c r="O10" s="11" t="s">
        <v>24</v>
      </c>
      <c r="P10" s="11">
        <f>P9-Q9</f>
        <v>35700</v>
      </c>
      <c r="Q10" s="6">
        <f>P10*Q8</f>
        <v>10710</v>
      </c>
      <c r="R10" s="12"/>
      <c r="S10" s="10"/>
      <c r="T10" s="11" t="s">
        <v>24</v>
      </c>
      <c r="U10" s="11">
        <f>U9-W9</f>
        <v>555000</v>
      </c>
      <c r="V10" s="16">
        <v>0.05</v>
      </c>
      <c r="W10" s="11">
        <f>U9*V10</f>
        <v>30000</v>
      </c>
      <c r="X10" s="11"/>
      <c r="Y10" s="11"/>
      <c r="Z10" s="12"/>
    </row>
    <row r="11" spans="1:26" x14ac:dyDescent="0.2">
      <c r="A11" s="10" t="s">
        <v>25</v>
      </c>
      <c r="B11" s="6">
        <f t="shared" ref="B11" si="0">B9</f>
        <v>2365</v>
      </c>
      <c r="C11" s="11"/>
      <c r="D11" s="11" t="s">
        <v>25</v>
      </c>
      <c r="E11" s="11">
        <f>E10</f>
        <v>2365</v>
      </c>
      <c r="F11" s="12"/>
      <c r="G11" s="10" t="s">
        <v>25</v>
      </c>
      <c r="H11" s="6">
        <f t="shared" ref="H11" si="1">H9</f>
        <v>8400</v>
      </c>
      <c r="I11" s="11"/>
      <c r="J11" s="11" t="s">
        <v>25</v>
      </c>
      <c r="K11" s="11">
        <f>K10-L10</f>
        <v>20580</v>
      </c>
      <c r="L11" s="11">
        <f>K11*L8</f>
        <v>6174</v>
      </c>
      <c r="M11" s="6">
        <f>K11/3</f>
        <v>6860</v>
      </c>
      <c r="N11" s="11"/>
      <c r="O11" s="11" t="s">
        <v>25</v>
      </c>
      <c r="P11" s="11">
        <f>P10-Q10</f>
        <v>24990</v>
      </c>
      <c r="Q11" s="6">
        <f>P11*Q8</f>
        <v>7497</v>
      </c>
      <c r="R11" s="12">
        <f>P11/3.5</f>
        <v>7140</v>
      </c>
      <c r="S11" s="10"/>
      <c r="T11" s="11" t="s">
        <v>25</v>
      </c>
      <c r="U11" s="11">
        <f>U10-W10</f>
        <v>525000</v>
      </c>
      <c r="V11" s="23">
        <v>2.5000000000000001E-2</v>
      </c>
      <c r="W11" s="11">
        <f>U3*V11</f>
        <v>15000</v>
      </c>
      <c r="X11" s="11"/>
      <c r="Y11" s="11"/>
      <c r="Z11" s="12"/>
    </row>
    <row r="12" spans="1:26" x14ac:dyDescent="0.2">
      <c r="A12" s="10" t="s">
        <v>26</v>
      </c>
      <c r="B12" s="6">
        <f t="shared" ref="B12:B15" si="2">B11</f>
        <v>2365</v>
      </c>
      <c r="C12" s="11"/>
      <c r="D12" s="11" t="s">
        <v>26</v>
      </c>
      <c r="E12" s="11">
        <f t="shared" ref="E12:E16" si="3">E11</f>
        <v>2365</v>
      </c>
      <c r="F12" s="12"/>
      <c r="G12" s="10" t="s">
        <v>26</v>
      </c>
      <c r="H12" s="6">
        <f t="shared" ref="H12:H15" si="4">H11</f>
        <v>8400</v>
      </c>
      <c r="I12" s="11"/>
      <c r="J12" s="11" t="s">
        <v>26</v>
      </c>
      <c r="K12" s="11">
        <f>K11-M11</f>
        <v>13720</v>
      </c>
      <c r="L12" s="11"/>
      <c r="M12" s="6">
        <f>M11</f>
        <v>6860</v>
      </c>
      <c r="N12" s="11"/>
      <c r="O12" s="11" t="s">
        <v>26</v>
      </c>
      <c r="P12" s="11">
        <f>P11-R11</f>
        <v>17850</v>
      </c>
      <c r="Q12" s="11">
        <f>P12*Q8</f>
        <v>5355</v>
      </c>
      <c r="R12" s="17">
        <f>P12/2.5</f>
        <v>7140</v>
      </c>
      <c r="S12" s="10"/>
      <c r="T12" s="11" t="s">
        <v>26</v>
      </c>
      <c r="U12" s="11">
        <f>U11-W11</f>
        <v>510000</v>
      </c>
      <c r="V12" s="23">
        <f>V11</f>
        <v>2.5000000000000001E-2</v>
      </c>
      <c r="W12" s="11">
        <f>U3*V12</f>
        <v>15000</v>
      </c>
      <c r="X12" s="11"/>
      <c r="Y12" s="11"/>
      <c r="Z12" s="12"/>
    </row>
    <row r="13" spans="1:26" x14ac:dyDescent="0.2">
      <c r="A13" s="10" t="s">
        <v>27</v>
      </c>
      <c r="B13" s="6">
        <f t="shared" ref="B13" si="5">B11</f>
        <v>2365</v>
      </c>
      <c r="C13" s="11"/>
      <c r="D13" s="11" t="s">
        <v>27</v>
      </c>
      <c r="E13" s="11">
        <f t="shared" si="3"/>
        <v>2365</v>
      </c>
      <c r="F13" s="12"/>
      <c r="G13" s="10" t="s">
        <v>27</v>
      </c>
      <c r="H13" s="6">
        <f t="shared" ref="H13" si="6">H11</f>
        <v>8400</v>
      </c>
      <c r="I13" s="11"/>
      <c r="J13" s="11" t="s">
        <v>27</v>
      </c>
      <c r="K13" s="11">
        <f>K12-M11</f>
        <v>6860</v>
      </c>
      <c r="L13" s="11"/>
      <c r="M13" s="6">
        <f>M12</f>
        <v>6860</v>
      </c>
      <c r="N13" s="11"/>
      <c r="O13" s="11" t="s">
        <v>27</v>
      </c>
      <c r="P13" s="11">
        <f>P12-R11</f>
        <v>10710</v>
      </c>
      <c r="Q13" s="11"/>
      <c r="R13" s="17">
        <f>R12</f>
        <v>7140</v>
      </c>
      <c r="S13" s="10"/>
      <c r="T13" s="11" t="s">
        <v>27</v>
      </c>
      <c r="U13" s="11">
        <f>U12-W12</f>
        <v>495000</v>
      </c>
      <c r="V13" s="23">
        <v>2.5000000000000001E-2</v>
      </c>
      <c r="W13" s="11">
        <f>U3*V13</f>
        <v>15000</v>
      </c>
      <c r="X13" s="11"/>
      <c r="Y13" s="11"/>
      <c r="Z13" s="12"/>
    </row>
    <row r="14" spans="1:26" x14ac:dyDescent="0.2">
      <c r="A14" s="10" t="s">
        <v>28</v>
      </c>
      <c r="B14" s="6">
        <f t="shared" ref="B14:B15" si="7">B13</f>
        <v>2365</v>
      </c>
      <c r="C14" s="11"/>
      <c r="D14" s="11" t="s">
        <v>28</v>
      </c>
      <c r="E14" s="11">
        <f t="shared" si="3"/>
        <v>2365</v>
      </c>
      <c r="F14" s="12"/>
      <c r="G14" s="10"/>
      <c r="H14" s="11"/>
      <c r="I14" s="11"/>
      <c r="J14" s="11"/>
      <c r="K14" s="11"/>
      <c r="L14" s="11"/>
      <c r="M14" s="11"/>
      <c r="N14" s="11"/>
      <c r="O14" s="11" t="s">
        <v>27</v>
      </c>
      <c r="P14" s="11">
        <f>P13-R12</f>
        <v>3570</v>
      </c>
      <c r="Q14" s="11"/>
      <c r="R14" s="17">
        <f>R13/2</f>
        <v>3570</v>
      </c>
      <c r="S14" s="10"/>
      <c r="T14" s="11"/>
      <c r="U14" s="11"/>
      <c r="V14" s="11"/>
      <c r="W14" s="11"/>
      <c r="X14" s="11"/>
      <c r="Y14" s="11"/>
      <c r="Z14" s="12"/>
    </row>
    <row r="15" spans="1:26" x14ac:dyDescent="0.2">
      <c r="A15" s="10" t="s">
        <v>38</v>
      </c>
      <c r="B15" s="6">
        <f t="shared" ref="B15" si="8">B13</f>
        <v>2365</v>
      </c>
      <c r="C15" s="11"/>
      <c r="D15" s="11" t="s">
        <v>38</v>
      </c>
      <c r="E15" s="11">
        <f t="shared" si="3"/>
        <v>2365</v>
      </c>
      <c r="F15" s="12"/>
      <c r="G15" s="10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2"/>
      <c r="S15" s="10"/>
      <c r="T15" s="11"/>
      <c r="U15" s="11"/>
      <c r="V15" s="11"/>
      <c r="W15" s="11"/>
      <c r="X15" s="11"/>
      <c r="Y15" s="11"/>
      <c r="Z15" s="12"/>
    </row>
    <row r="16" spans="1:26" x14ac:dyDescent="0.2">
      <c r="A16" s="10" t="s">
        <v>39</v>
      </c>
      <c r="B16" s="6">
        <f>B14</f>
        <v>2365</v>
      </c>
      <c r="C16" s="11"/>
      <c r="D16" s="11" t="s">
        <v>39</v>
      </c>
      <c r="E16" s="11">
        <f t="shared" si="3"/>
        <v>2365</v>
      </c>
      <c r="F16" s="12"/>
      <c r="G16" s="10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2"/>
      <c r="S16" s="10"/>
      <c r="T16" s="11"/>
      <c r="U16" s="11"/>
      <c r="V16" s="11"/>
      <c r="W16" s="11"/>
      <c r="X16" s="11"/>
      <c r="Y16" s="11"/>
      <c r="Z16" s="12"/>
    </row>
    <row r="17" spans="1:26" ht="17" thickBot="1" x14ac:dyDescent="0.25">
      <c r="A17" s="10"/>
      <c r="B17" s="11">
        <f>SUM(B9:B16)</f>
        <v>18920</v>
      </c>
      <c r="C17" s="11"/>
      <c r="D17" s="11" t="s">
        <v>40</v>
      </c>
      <c r="E17" s="11">
        <f>E9</f>
        <v>1182.5</v>
      </c>
      <c r="F17" s="12"/>
      <c r="G17" s="13"/>
      <c r="H17" s="14">
        <f>SUM(H9:H16)</f>
        <v>42000</v>
      </c>
      <c r="I17" s="14"/>
      <c r="J17" s="14"/>
      <c r="K17" s="14"/>
      <c r="L17" s="14">
        <f>L9+L10+M11+M12+M13</f>
        <v>42000</v>
      </c>
      <c r="M17" s="14"/>
      <c r="N17" s="14"/>
      <c r="O17" s="14"/>
      <c r="P17" s="14"/>
      <c r="Q17" s="14">
        <f>Q9+Q10+R11+R12+R13+R14</f>
        <v>42000</v>
      </c>
      <c r="R17" s="15"/>
      <c r="S17" s="13"/>
      <c r="T17" s="14"/>
      <c r="U17" s="14"/>
      <c r="V17" s="14"/>
      <c r="W17" s="14"/>
      <c r="X17" s="14"/>
      <c r="Y17" s="14"/>
      <c r="Z17" s="15"/>
    </row>
    <row r="18" spans="1:26" ht="17" thickBot="1" x14ac:dyDescent="0.25">
      <c r="A18" s="13"/>
      <c r="B18" s="14"/>
      <c r="C18" s="14"/>
      <c r="D18" s="14"/>
      <c r="E18" s="14">
        <f>SUM(E9:E17)</f>
        <v>18920</v>
      </c>
      <c r="F18" s="15"/>
    </row>
  </sheetData>
  <phoneticPr fontId="3" type="noConversion"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FD2655-5EBF-134C-A602-AEDA95E49422}">
  <dimension ref="A1:K32"/>
  <sheetViews>
    <sheetView topLeftCell="A6" workbookViewId="0">
      <selection activeCell="F32" sqref="F32"/>
    </sheetView>
  </sheetViews>
  <sheetFormatPr baseColWidth="10" defaultRowHeight="16" x14ac:dyDescent="0.2"/>
  <sheetData>
    <row r="1" spans="1:9" x14ac:dyDescent="0.2">
      <c r="A1" t="s">
        <v>0</v>
      </c>
      <c r="B1" t="s">
        <v>1</v>
      </c>
    </row>
    <row r="2" spans="1:9" x14ac:dyDescent="0.2">
      <c r="A2" t="s">
        <v>13</v>
      </c>
    </row>
    <row r="3" spans="1:9" x14ac:dyDescent="0.2">
      <c r="A3" t="s">
        <v>8</v>
      </c>
      <c r="B3" t="s">
        <v>2</v>
      </c>
      <c r="E3" s="2" t="s">
        <v>3</v>
      </c>
      <c r="F3" s="2">
        <v>79500</v>
      </c>
      <c r="G3" s="2" t="s">
        <v>5</v>
      </c>
      <c r="H3" s="2">
        <f>F3+F4</f>
        <v>95400</v>
      </c>
    </row>
    <row r="4" spans="1:9" x14ac:dyDescent="0.2">
      <c r="E4" s="2" t="s">
        <v>4</v>
      </c>
      <c r="F4" s="2">
        <f>F3/5</f>
        <v>15900</v>
      </c>
      <c r="G4" s="2"/>
      <c r="H4" s="2"/>
    </row>
    <row r="6" spans="1:9" x14ac:dyDescent="0.2">
      <c r="A6" t="s">
        <v>7</v>
      </c>
      <c r="B6" t="s">
        <v>6</v>
      </c>
      <c r="E6" s="2" t="s">
        <v>3</v>
      </c>
      <c r="F6" s="2">
        <v>2090</v>
      </c>
      <c r="G6" s="2" t="s">
        <v>5</v>
      </c>
      <c r="H6" s="2">
        <f>F6+F7</f>
        <v>2508</v>
      </c>
    </row>
    <row r="7" spans="1:9" x14ac:dyDescent="0.2">
      <c r="E7" s="2" t="s">
        <v>4</v>
      </c>
      <c r="F7" s="2">
        <f>F6/5</f>
        <v>418</v>
      </c>
      <c r="G7" s="2"/>
      <c r="H7" s="2"/>
    </row>
    <row r="9" spans="1:9" x14ac:dyDescent="0.2">
      <c r="A9" t="s">
        <v>9</v>
      </c>
      <c r="B9" t="s">
        <v>10</v>
      </c>
      <c r="E9" s="2" t="s">
        <v>5</v>
      </c>
      <c r="F9" s="2">
        <f>H3</f>
        <v>95400</v>
      </c>
      <c r="G9" s="2" t="s">
        <v>11</v>
      </c>
      <c r="H9" s="2">
        <f>F9*0.98</f>
        <v>93492</v>
      </c>
    </row>
    <row r="10" spans="1:9" x14ac:dyDescent="0.2">
      <c r="E10" s="2"/>
      <c r="F10" s="2"/>
      <c r="G10" s="2" t="s">
        <v>3</v>
      </c>
      <c r="H10" s="2">
        <f>I10/1.2</f>
        <v>1590</v>
      </c>
      <c r="I10">
        <f>F9-H9</f>
        <v>1908</v>
      </c>
    </row>
    <row r="11" spans="1:9" x14ac:dyDescent="0.2">
      <c r="E11" s="2"/>
      <c r="F11" s="2"/>
      <c r="G11" s="2" t="s">
        <v>4</v>
      </c>
      <c r="H11" s="2">
        <f>I10/6</f>
        <v>318</v>
      </c>
    </row>
    <row r="12" spans="1:9" x14ac:dyDescent="0.2">
      <c r="A12" t="s">
        <v>12</v>
      </c>
    </row>
    <row r="13" spans="1:9" x14ac:dyDescent="0.2">
      <c r="B13" t="s">
        <v>19</v>
      </c>
      <c r="C13">
        <f>F3</f>
        <v>79500</v>
      </c>
    </row>
    <row r="14" spans="1:9" x14ac:dyDescent="0.2">
      <c r="B14" t="s">
        <v>15</v>
      </c>
      <c r="C14">
        <f>F6</f>
        <v>2090</v>
      </c>
    </row>
    <row r="15" spans="1:9" x14ac:dyDescent="0.2">
      <c r="B15" t="s">
        <v>16</v>
      </c>
      <c r="C15" s="1">
        <f>-H10</f>
        <v>-1590</v>
      </c>
    </row>
    <row r="16" spans="1:9" x14ac:dyDescent="0.2">
      <c r="B16" t="s">
        <v>14</v>
      </c>
      <c r="C16" s="2">
        <f>C13+C14+C15</f>
        <v>80000</v>
      </c>
    </row>
    <row r="18" spans="1:11" x14ac:dyDescent="0.2">
      <c r="A18" t="s">
        <v>17</v>
      </c>
      <c r="B18" t="s">
        <v>18</v>
      </c>
      <c r="F18" t="s">
        <v>21</v>
      </c>
    </row>
    <row r="19" spans="1:11" x14ac:dyDescent="0.2">
      <c r="B19" t="s">
        <v>14</v>
      </c>
      <c r="C19">
        <f>C16</f>
        <v>80000</v>
      </c>
      <c r="E19" t="s">
        <v>23</v>
      </c>
      <c r="F19">
        <f>C22</f>
        <v>8000</v>
      </c>
      <c r="H19" t="s">
        <v>29</v>
      </c>
      <c r="I19">
        <f>F19</f>
        <v>8000</v>
      </c>
      <c r="J19" t="s">
        <v>3</v>
      </c>
      <c r="K19">
        <f>I19</f>
        <v>8000</v>
      </c>
    </row>
    <row r="20" spans="1:11" x14ac:dyDescent="0.2">
      <c r="B20" t="s">
        <v>20</v>
      </c>
      <c r="C20">
        <v>5</v>
      </c>
      <c r="E20" t="s">
        <v>24</v>
      </c>
      <c r="F20">
        <f>C21</f>
        <v>16000</v>
      </c>
    </row>
    <row r="21" spans="1:11" x14ac:dyDescent="0.2">
      <c r="B21" t="s">
        <v>21</v>
      </c>
      <c r="C21">
        <f>C19/C20</f>
        <v>16000</v>
      </c>
      <c r="E21" t="s">
        <v>25</v>
      </c>
      <c r="F21">
        <f>F20</f>
        <v>16000</v>
      </c>
    </row>
    <row r="22" spans="1:11" x14ac:dyDescent="0.2">
      <c r="B22" t="s">
        <v>22</v>
      </c>
      <c r="C22">
        <f>C21/2</f>
        <v>8000</v>
      </c>
      <c r="E22" t="s">
        <v>26</v>
      </c>
      <c r="F22">
        <f t="shared" ref="F22:F23" si="0">F21</f>
        <v>16000</v>
      </c>
    </row>
    <row r="23" spans="1:11" x14ac:dyDescent="0.2">
      <c r="E23" t="s">
        <v>27</v>
      </c>
      <c r="F23">
        <f t="shared" si="0"/>
        <v>16000</v>
      </c>
    </row>
    <row r="24" spans="1:11" x14ac:dyDescent="0.2">
      <c r="E24" t="s">
        <v>28</v>
      </c>
      <c r="F24">
        <f>F19</f>
        <v>8000</v>
      </c>
    </row>
    <row r="25" spans="1:11" x14ac:dyDescent="0.2">
      <c r="F25">
        <f>SUM(F19:F24)</f>
        <v>80000</v>
      </c>
    </row>
    <row r="26" spans="1:11" x14ac:dyDescent="0.2">
      <c r="B26" t="s">
        <v>30</v>
      </c>
      <c r="E26" t="s">
        <v>31</v>
      </c>
    </row>
    <row r="27" spans="1:11" x14ac:dyDescent="0.2">
      <c r="B27" t="s">
        <v>14</v>
      </c>
      <c r="C27">
        <f>C16</f>
        <v>80000</v>
      </c>
      <c r="D27" s="3">
        <v>0.3</v>
      </c>
      <c r="E27">
        <f>C27*D27</f>
        <v>24000</v>
      </c>
      <c r="F27">
        <f>E27/2</f>
        <v>12000</v>
      </c>
      <c r="G27" s="4"/>
      <c r="H27" t="s">
        <v>29</v>
      </c>
      <c r="I27">
        <f>F27</f>
        <v>12000</v>
      </c>
      <c r="J27" t="s">
        <v>3</v>
      </c>
      <c r="K27">
        <f>I27</f>
        <v>12000</v>
      </c>
    </row>
    <row r="28" spans="1:11" x14ac:dyDescent="0.2">
      <c r="C28">
        <f>C27-F27</f>
        <v>68000</v>
      </c>
      <c r="D28" s="3">
        <v>0.3</v>
      </c>
      <c r="F28">
        <f>C28*D28</f>
        <v>20400</v>
      </c>
    </row>
    <row r="29" spans="1:11" x14ac:dyDescent="0.2">
      <c r="C29">
        <f>C28-F28</f>
        <v>47600</v>
      </c>
      <c r="D29" s="3">
        <v>0.3</v>
      </c>
      <c r="F29">
        <f>C29*D29</f>
        <v>14280</v>
      </c>
      <c r="G29" s="4">
        <f>C29/4.5</f>
        <v>10577.777777777777</v>
      </c>
    </row>
    <row r="30" spans="1:11" x14ac:dyDescent="0.2">
      <c r="A30" t="s">
        <v>32</v>
      </c>
      <c r="C30">
        <f>C29-F29</f>
        <v>33320</v>
      </c>
      <c r="D30" s="3">
        <v>0.3</v>
      </c>
      <c r="F30">
        <f>C30*D30</f>
        <v>9996</v>
      </c>
      <c r="G30" s="5">
        <f>C30/2.5</f>
        <v>13328</v>
      </c>
    </row>
    <row r="31" spans="1:11" x14ac:dyDescent="0.2">
      <c r="A31" t="s">
        <v>33</v>
      </c>
      <c r="C31">
        <f>C30-G30</f>
        <v>19992</v>
      </c>
      <c r="G31">
        <f>G30</f>
        <v>13328</v>
      </c>
    </row>
    <row r="32" spans="1:11" x14ac:dyDescent="0.2">
      <c r="C32">
        <f>C31-G31</f>
        <v>6664</v>
      </c>
      <c r="G32">
        <f>C32</f>
        <v>6664</v>
      </c>
    </row>
  </sheetData>
  <phoneticPr fontId="3" type="noConversion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LB Beispiel</vt:lpstr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2022-11-01T07:12:00Z</dcterms:created>
  <dcterms:modified xsi:type="dcterms:W3CDTF">2022-11-01T08:08:00Z</dcterms:modified>
</cp:coreProperties>
</file>