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Übungen Matura/"/>
    </mc:Choice>
  </mc:AlternateContent>
  <xr:revisionPtr revIDLastSave="0" documentId="8_{711C7B16-1BEC-4D4A-897E-1D7968A737E8}" xr6:coauthVersionLast="47" xr6:coauthVersionMax="47" xr10:uidLastSave="{00000000-0000-0000-0000-000000000000}"/>
  <bookViews>
    <workbookView xWindow="0" yWindow="1660" windowWidth="25600" windowHeight="16060" tabRatio="500" activeTab="1" xr2:uid="{00000000-000D-0000-FFFF-FFFF00000000}"/>
  </bookViews>
  <sheets>
    <sheet name="Blatt1" sheetId="1" r:id="rId1"/>
    <sheet name="Anbage Hassans Kebab" sheetId="2" r:id="rId2"/>
    <sheet name="Lösung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3" l="1"/>
  <c r="K33" i="3"/>
  <c r="C46" i="3"/>
  <c r="C48" i="3"/>
  <c r="B41" i="3"/>
  <c r="O41" i="2"/>
  <c r="C40" i="3"/>
  <c r="E40" i="3"/>
  <c r="G40" i="3"/>
  <c r="E43" i="3"/>
  <c r="C41" i="3"/>
  <c r="E41" i="3"/>
  <c r="F43" i="3"/>
  <c r="G43" i="3"/>
  <c r="G44" i="3"/>
  <c r="G41" i="3"/>
  <c r="E31" i="3"/>
  <c r="E5" i="3"/>
  <c r="E6" i="3"/>
  <c r="E7" i="3"/>
  <c r="E8" i="3"/>
  <c r="E9" i="3"/>
  <c r="E10" i="3"/>
  <c r="E11" i="3"/>
  <c r="E14" i="3"/>
  <c r="E32" i="3"/>
  <c r="E33" i="3"/>
  <c r="D16" i="3"/>
  <c r="F12" i="3"/>
  <c r="F13" i="3"/>
  <c r="F14" i="3"/>
  <c r="E35" i="3"/>
  <c r="E37" i="3"/>
  <c r="E20" i="3"/>
  <c r="F37" i="3"/>
  <c r="F26" i="3"/>
  <c r="F29" i="3"/>
  <c r="F28" i="3"/>
  <c r="F27" i="3"/>
  <c r="F22" i="3"/>
  <c r="F24" i="3"/>
  <c r="M14" i="1"/>
  <c r="M13" i="1"/>
  <c r="L7" i="1"/>
  <c r="L8" i="1"/>
  <c r="L9" i="1"/>
  <c r="L10" i="1"/>
  <c r="L11" i="1"/>
  <c r="L12" i="1"/>
  <c r="L6" i="1"/>
</calcChain>
</file>

<file path=xl/sharedStrings.xml><?xml version="1.0" encoding="utf-8"?>
<sst xmlns="http://schemas.openxmlformats.org/spreadsheetml/2006/main" count="86" uniqueCount="64">
  <si>
    <t>Hühnerfleisch</t>
  </si>
  <si>
    <t>Große Semmel</t>
  </si>
  <si>
    <t>Joghurt-Chilli-Soße</t>
  </si>
  <si>
    <t>Salat</t>
  </si>
  <si>
    <t>Tomaten</t>
  </si>
  <si>
    <t>Zwiebel</t>
  </si>
  <si>
    <t>Verpackung</t>
  </si>
  <si>
    <t>Miete</t>
  </si>
  <si>
    <t>Personalkosten</t>
  </si>
  <si>
    <t>Einkaufspries</t>
  </si>
  <si>
    <t>KV</t>
  </si>
  <si>
    <t>KF</t>
  </si>
  <si>
    <t>Arbeitsaufgabe:</t>
  </si>
  <si>
    <t>AB: Hassans Kebab</t>
  </si>
  <si>
    <t>Hassan betreibt einen Kebabstand in Wien. Er hat eine Übersicht über die Kosten und die Zutaten, die er für seine Kebab benötigt.</t>
  </si>
  <si>
    <t>Aufgrund Deiner Ausbildung, sollst Du ihm helfen, Entscheidungen zu treffen.</t>
  </si>
  <si>
    <t>DB</t>
  </si>
  <si>
    <t>Lösung</t>
  </si>
  <si>
    <t>Fixkosten pro Jahr</t>
  </si>
  <si>
    <t>Fixkosten pro</t>
  </si>
  <si>
    <t>1)</t>
  </si>
  <si>
    <t>2)</t>
  </si>
  <si>
    <t>3)</t>
  </si>
  <si>
    <t>4)</t>
  </si>
  <si>
    <t>5)</t>
  </si>
  <si>
    <t>6)</t>
  </si>
  <si>
    <t>Mindestmenge (KF/DV)</t>
  </si>
  <si>
    <t>Mindestumsatz (MMenge*P)</t>
  </si>
  <si>
    <t>7)</t>
  </si>
  <si>
    <t>Plangweinn</t>
  </si>
  <si>
    <t>Stück</t>
  </si>
  <si>
    <t>=(KF+Gew)/DB</t>
  </si>
  <si>
    <t>WES bei Verschnitt</t>
  </si>
  <si>
    <t>VKP netto</t>
  </si>
  <si>
    <t>8)</t>
  </si>
  <si>
    <t>ja, der DB ist positiv</t>
  </si>
  <si>
    <t>2) Wie hoch ist der Deckungsbeitrag (NRA) pro Kebab bei einem Bruttoverkaufspreis von 3,30 Euro (inkl. 10% UST).</t>
  </si>
  <si>
    <t>9)</t>
  </si>
  <si>
    <t xml:space="preserve"> </t>
  </si>
  <si>
    <t>Brutto</t>
  </si>
  <si>
    <t>Netto</t>
  </si>
  <si>
    <t>DB Gesamt</t>
  </si>
  <si>
    <t>DB pro Stück</t>
  </si>
  <si>
    <t>Berechnen Sie den Gesamt-DB im Szenario mit 3,30 und im 2. Szenario bei einem reduzierten Preis. Soll er die Aktion durchführen?</t>
  </si>
  <si>
    <t>Berechnen Sie auch die kritische Menge, wie viel muss er mindestens verkaufen, damit er in Szenario 2 auf den gleichen Gesamt DB wie in Szenario 1 kommt?</t>
  </si>
  <si>
    <t>kritische Menge</t>
  </si>
  <si>
    <t>1) Wie hoch sind die variablen Kosten pro Kebab und wie hoch sind die Fixkosten p.a.?</t>
  </si>
  <si>
    <t>3) Wie viele Kebab muss Hassan verkaufen, damit er alle Kosten abdecken kann?</t>
  </si>
  <si>
    <t>Bei einem Preis von 3,30 brutto pro Kebab würde er an einem Wochenende 200 verkaufen, bei einer Preisreduktion in Höhe von 25% würde er 280 Stück verkaufen.</t>
  </si>
  <si>
    <t>aufrunden…</t>
  </si>
  <si>
    <t>4) Wie hoch ist der Umsatz bei diese Mindest-verkaufsmenge?</t>
  </si>
  <si>
    <t>5) Wie hoch sind die Fixkosten pro Kebab bei 5000, bei 10000 und bei 15000 verkauften Stück?</t>
  </si>
  <si>
    <t>7) Wie viele Kebab muss Hassan verkaufen, wenn er einen Plangewinn von 10.000,00 EUR pro Jahr machen will.</t>
  </si>
  <si>
    <t>8) Preisdifferenzierung: Hassan rechnet damit, wenn er am Vormittag den Preis für 1 Kebab senkt um 20% senkt steigt der Verkauf signifikant.</t>
  </si>
  <si>
    <t>9) Was ändert sich bei einem Schnittverlust in Höhe von 9%?</t>
  </si>
  <si>
    <t>WES:</t>
  </si>
  <si>
    <t xml:space="preserve">Schnittverlust </t>
  </si>
  <si>
    <t>WES neu</t>
  </si>
  <si>
    <t>6) Kann sich Hassan eine Promo "Jedes 2. Kebab um die Hälfte" … "2 zum Preis von einem" leisten?</t>
  </si>
  <si>
    <t>jedes 2. um 50% …</t>
  </si>
  <si>
    <t>3 zum Preis von einem…</t>
  </si>
  <si>
    <t>nein DB ist negativ</t>
  </si>
  <si>
    <t>-KV für 3</t>
  </si>
  <si>
    <t>-KV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</si>
</sst>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Textkörper)"/>
    </font>
    <font>
      <u val="singleAccounting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quotePrefix="1"/>
    <xf numFmtId="0" fontId="0" fillId="2" borderId="0" xfId="0" applyFill="1" applyBorder="1"/>
    <xf numFmtId="0" fontId="0" fillId="3" borderId="0" xfId="0" applyFill="1"/>
    <xf numFmtId="43" fontId="2" fillId="3" borderId="0" xfId="5" applyFont="1" applyFill="1"/>
    <xf numFmtId="164" fontId="2" fillId="3" borderId="0" xfId="5" applyNumberFormat="1" applyFont="1" applyFill="1"/>
    <xf numFmtId="43" fontId="0" fillId="0" borderId="1" xfId="5" applyFont="1" applyBorder="1"/>
    <xf numFmtId="43" fontId="2" fillId="3" borderId="1" xfId="5" applyFont="1" applyFill="1" applyBorder="1"/>
    <xf numFmtId="0" fontId="5" fillId="0" borderId="0" xfId="0" applyFont="1"/>
    <xf numFmtId="9" fontId="0" fillId="0" borderId="0" xfId="0" applyNumberFormat="1"/>
    <xf numFmtId="0" fontId="0" fillId="0" borderId="0" xfId="0" applyFont="1"/>
    <xf numFmtId="2" fontId="0" fillId="0" borderId="0" xfId="0" applyNumberFormat="1"/>
    <xf numFmtId="2" fontId="0" fillId="3" borderId="0" xfId="0" applyNumberFormat="1" applyFill="1"/>
    <xf numFmtId="165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/>
    <xf numFmtId="2" fontId="0" fillId="3" borderId="1" xfId="0" applyNumberFormat="1" applyFill="1" applyBorder="1"/>
    <xf numFmtId="0" fontId="0" fillId="3" borderId="1" xfId="0" applyFill="1" applyBorder="1"/>
    <xf numFmtId="43" fontId="7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quotePrefix="1" applyFont="1"/>
    <xf numFmtId="0" fontId="6" fillId="0" borderId="0" xfId="0" quotePrefix="1" applyFont="1"/>
  </cellXfs>
  <cellStyles count="8">
    <cellStyle name="Besuchter Hyperlink" xfId="2" builtinId="9" hidden="1"/>
    <cellStyle name="Besuchter Hyperlink" xfId="4" builtinId="9" hidden="1"/>
    <cellStyle name="Besuchter Hyperlink" xfId="7" builtinId="9" hidden="1"/>
    <cellStyle name="Komma" xfId="5" builtinId="3"/>
    <cellStyle name="Link" xfId="1" builtinId="8" hidden="1"/>
    <cellStyle name="Link" xfId="3" builtinId="8" hidden="1"/>
    <cellStyle name="Link" xfId="6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38100</xdr:rowOff>
    </xdr:from>
    <xdr:to>
      <xdr:col>8</xdr:col>
      <xdr:colOff>147360</xdr:colOff>
      <xdr:row>34</xdr:row>
      <xdr:rowOff>152400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"/>
          <a:ext cx="6751360" cy="41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50800</xdr:rowOff>
    </xdr:from>
    <xdr:to>
      <xdr:col>2</xdr:col>
      <xdr:colOff>294369</xdr:colOff>
      <xdr:row>11</xdr:row>
      <xdr:rowOff>88899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003300"/>
          <a:ext cx="1780269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5:M14"/>
  <sheetViews>
    <sheetView workbookViewId="0">
      <selection activeCell="I5" sqref="I5:M15"/>
    </sheetView>
  </sheetViews>
  <sheetFormatPr baseColWidth="10" defaultRowHeight="16" x14ac:dyDescent="0.2"/>
  <sheetData>
    <row r="5" spans="9:13" x14ac:dyDescent="0.2">
      <c r="J5" t="s">
        <v>9</v>
      </c>
      <c r="L5" t="s">
        <v>10</v>
      </c>
      <c r="M5" t="s">
        <v>11</v>
      </c>
    </row>
    <row r="6" spans="9:13" x14ac:dyDescent="0.2">
      <c r="I6" t="s">
        <v>0</v>
      </c>
      <c r="J6">
        <v>2.6</v>
      </c>
      <c r="K6">
        <v>4</v>
      </c>
      <c r="L6">
        <f>J6/K6</f>
        <v>0.65</v>
      </c>
    </row>
    <row r="7" spans="9:13" x14ac:dyDescent="0.2">
      <c r="I7" t="s">
        <v>1</v>
      </c>
      <c r="J7">
        <v>1.6</v>
      </c>
      <c r="K7">
        <v>10</v>
      </c>
      <c r="L7">
        <f t="shared" ref="L7:L12" si="0">J7/K7</f>
        <v>0.16</v>
      </c>
    </row>
    <row r="8" spans="9:13" x14ac:dyDescent="0.2">
      <c r="I8" t="s">
        <v>2</v>
      </c>
      <c r="J8">
        <v>1.6</v>
      </c>
      <c r="K8">
        <v>32</v>
      </c>
      <c r="L8">
        <f t="shared" si="0"/>
        <v>0.05</v>
      </c>
    </row>
    <row r="9" spans="9:13" x14ac:dyDescent="0.2">
      <c r="I9" t="s">
        <v>3</v>
      </c>
      <c r="J9">
        <v>0.8</v>
      </c>
      <c r="K9">
        <v>4</v>
      </c>
      <c r="L9">
        <f t="shared" si="0"/>
        <v>0.2</v>
      </c>
    </row>
    <row r="10" spans="9:13" x14ac:dyDescent="0.2">
      <c r="I10" t="s">
        <v>4</v>
      </c>
      <c r="J10">
        <v>1.1200000000000001</v>
      </c>
      <c r="K10">
        <v>4</v>
      </c>
      <c r="L10">
        <f t="shared" si="0"/>
        <v>0.28000000000000003</v>
      </c>
    </row>
    <row r="11" spans="9:13" x14ac:dyDescent="0.2">
      <c r="I11" t="s">
        <v>5</v>
      </c>
      <c r="J11">
        <v>1.2</v>
      </c>
      <c r="K11">
        <v>24</v>
      </c>
      <c r="L11">
        <f t="shared" si="0"/>
        <v>4.9999999999999996E-2</v>
      </c>
    </row>
    <row r="12" spans="9:13" x14ac:dyDescent="0.2">
      <c r="I12" t="s">
        <v>6</v>
      </c>
      <c r="J12">
        <v>10</v>
      </c>
      <c r="K12">
        <v>1000</v>
      </c>
      <c r="L12">
        <f t="shared" si="0"/>
        <v>0.01</v>
      </c>
    </row>
    <row r="13" spans="9:13" x14ac:dyDescent="0.2">
      <c r="I13" t="s">
        <v>7</v>
      </c>
      <c r="J13">
        <v>5000</v>
      </c>
      <c r="M13">
        <f>J13</f>
        <v>5000</v>
      </c>
    </row>
    <row r="14" spans="9:13" x14ac:dyDescent="0.2">
      <c r="I14" t="s">
        <v>8</v>
      </c>
      <c r="J14">
        <v>800</v>
      </c>
      <c r="M14">
        <f>J14</f>
        <v>800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7"/>
  <sheetViews>
    <sheetView tabSelected="1" topLeftCell="A28" workbookViewId="0">
      <selection activeCell="K34" sqref="K34"/>
    </sheetView>
  </sheetViews>
  <sheetFormatPr baseColWidth="10" defaultRowHeight="16" x14ac:dyDescent="0.2"/>
  <sheetData>
    <row r="2" spans="1:1" x14ac:dyDescent="0.2">
      <c r="A2" s="1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37" spans="1:15" x14ac:dyDescent="0.2">
      <c r="A37" s="1" t="s">
        <v>12</v>
      </c>
    </row>
    <row r="38" spans="1:15" x14ac:dyDescent="0.2">
      <c r="A38" s="1" t="s">
        <v>46</v>
      </c>
    </row>
    <row r="40" spans="1:15" x14ac:dyDescent="0.2">
      <c r="A40" s="1" t="s">
        <v>36</v>
      </c>
    </row>
    <row r="41" spans="1:15" x14ac:dyDescent="0.2">
      <c r="O41">
        <f>280/200</f>
        <v>1.4</v>
      </c>
    </row>
    <row r="42" spans="1:15" x14ac:dyDescent="0.2">
      <c r="A42" s="1" t="s">
        <v>47</v>
      </c>
    </row>
    <row r="44" spans="1:15" x14ac:dyDescent="0.2">
      <c r="A44" s="1" t="s">
        <v>50</v>
      </c>
    </row>
    <row r="46" spans="1:15" x14ac:dyDescent="0.2">
      <c r="A46" s="1" t="s">
        <v>51</v>
      </c>
    </row>
    <row r="47" spans="1:15" x14ac:dyDescent="0.2">
      <c r="A47" s="11"/>
    </row>
    <row r="48" spans="1:15" x14ac:dyDescent="0.2">
      <c r="A48" s="11" t="s">
        <v>58</v>
      </c>
    </row>
    <row r="49" spans="1:1" x14ac:dyDescent="0.2">
      <c r="A49" s="1"/>
    </row>
    <row r="50" spans="1:1" x14ac:dyDescent="0.2">
      <c r="A50" s="1" t="s">
        <v>52</v>
      </c>
    </row>
    <row r="52" spans="1:1" x14ac:dyDescent="0.2">
      <c r="A52" s="11" t="s">
        <v>53</v>
      </c>
    </row>
    <row r="53" spans="1:1" x14ac:dyDescent="0.2">
      <c r="A53" t="s">
        <v>48</v>
      </c>
    </row>
    <row r="54" spans="1:1" x14ac:dyDescent="0.2">
      <c r="A54" s="13" t="s">
        <v>43</v>
      </c>
    </row>
    <row r="55" spans="1:1" x14ac:dyDescent="0.2">
      <c r="A55" s="13" t="s">
        <v>44</v>
      </c>
    </row>
    <row r="57" spans="1:1" x14ac:dyDescent="0.2">
      <c r="A57" s="11" t="s">
        <v>54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workbookViewId="0">
      <selection activeCell="M38" sqref="M38"/>
    </sheetView>
  </sheetViews>
  <sheetFormatPr baseColWidth="10" defaultRowHeight="16" x14ac:dyDescent="0.2"/>
  <cols>
    <col min="2" max="2" width="14" customWidth="1"/>
    <col min="4" max="4" width="13.33203125" customWidth="1"/>
    <col min="5" max="5" width="12" customWidth="1"/>
  </cols>
  <sheetData>
    <row r="1" spans="1:7" x14ac:dyDescent="0.2">
      <c r="B1" t="s">
        <v>17</v>
      </c>
    </row>
    <row r="3" spans="1:7" x14ac:dyDescent="0.2">
      <c r="A3" t="s">
        <v>20</v>
      </c>
    </row>
    <row r="4" spans="1:7" x14ac:dyDescent="0.2">
      <c r="C4" s="2" t="s">
        <v>9</v>
      </c>
      <c r="D4" s="2"/>
      <c r="E4" s="2" t="s">
        <v>10</v>
      </c>
      <c r="F4" s="2" t="s">
        <v>11</v>
      </c>
    </row>
    <row r="5" spans="1:7" x14ac:dyDescent="0.2">
      <c r="B5" s="2" t="s">
        <v>0</v>
      </c>
      <c r="C5" s="3">
        <v>2.6</v>
      </c>
      <c r="D5" s="3">
        <v>4</v>
      </c>
      <c r="E5" s="3">
        <f>C5/D5</f>
        <v>0.65</v>
      </c>
      <c r="F5" s="3"/>
    </row>
    <row r="6" spans="1:7" x14ac:dyDescent="0.2">
      <c r="B6" s="2" t="s">
        <v>1</v>
      </c>
      <c r="C6" s="3">
        <v>1.6</v>
      </c>
      <c r="D6" s="3">
        <v>10</v>
      </c>
      <c r="E6" s="9">
        <f t="shared" ref="E6:E11" si="0">C6/D6</f>
        <v>0.16</v>
      </c>
      <c r="F6" s="3"/>
    </row>
    <row r="7" spans="1:7" x14ac:dyDescent="0.2">
      <c r="B7" s="2" t="s">
        <v>2</v>
      </c>
      <c r="C7" s="3">
        <v>1.6</v>
      </c>
      <c r="D7" s="3">
        <v>32</v>
      </c>
      <c r="E7" s="9">
        <f t="shared" si="0"/>
        <v>0.05</v>
      </c>
      <c r="F7" s="3"/>
    </row>
    <row r="8" spans="1:7" x14ac:dyDescent="0.2">
      <c r="B8" s="2" t="s">
        <v>3</v>
      </c>
      <c r="C8" s="3">
        <v>0.8</v>
      </c>
      <c r="D8" s="3">
        <v>4</v>
      </c>
      <c r="E8" s="9">
        <f t="shared" si="0"/>
        <v>0.2</v>
      </c>
      <c r="F8" s="3"/>
    </row>
    <row r="9" spans="1:7" x14ac:dyDescent="0.2">
      <c r="B9" s="2" t="s">
        <v>4</v>
      </c>
      <c r="C9" s="3">
        <v>1.1200000000000001</v>
      </c>
      <c r="D9" s="3">
        <v>4</v>
      </c>
      <c r="E9" s="9">
        <f t="shared" si="0"/>
        <v>0.28000000000000003</v>
      </c>
      <c r="F9" s="3"/>
    </row>
    <row r="10" spans="1:7" x14ac:dyDescent="0.2">
      <c r="B10" s="2" t="s">
        <v>5</v>
      </c>
      <c r="C10" s="3">
        <v>1.2</v>
      </c>
      <c r="D10" s="3">
        <v>24</v>
      </c>
      <c r="E10" s="9">
        <f t="shared" si="0"/>
        <v>4.9999999999999996E-2</v>
      </c>
      <c r="F10" s="3"/>
    </row>
    <row r="11" spans="1:7" x14ac:dyDescent="0.2">
      <c r="B11" s="2" t="s">
        <v>6</v>
      </c>
      <c r="C11" s="3">
        <v>10</v>
      </c>
      <c r="D11" s="3">
        <v>1000</v>
      </c>
      <c r="E11" s="9">
        <f t="shared" si="0"/>
        <v>0.01</v>
      </c>
      <c r="F11" s="3"/>
    </row>
    <row r="12" spans="1:7" x14ac:dyDescent="0.2">
      <c r="B12" s="2" t="s">
        <v>7</v>
      </c>
      <c r="C12" s="3">
        <v>500</v>
      </c>
      <c r="D12" s="3"/>
      <c r="E12" s="9"/>
      <c r="F12" s="9">
        <f>C12*12</f>
        <v>6000</v>
      </c>
    </row>
    <row r="13" spans="1:7" x14ac:dyDescent="0.2">
      <c r="B13" s="2" t="s">
        <v>8</v>
      </c>
      <c r="C13" s="3">
        <v>800</v>
      </c>
      <c r="D13" s="3"/>
      <c r="E13" s="9"/>
      <c r="F13" s="9">
        <f>C13*12</f>
        <v>9600</v>
      </c>
    </row>
    <row r="14" spans="1:7" x14ac:dyDescent="0.2">
      <c r="B14" s="2"/>
      <c r="C14" s="3"/>
      <c r="D14" s="3"/>
      <c r="E14" s="10">
        <f>SUM(E5:E13)</f>
        <v>1.4000000000000001</v>
      </c>
      <c r="F14" s="10">
        <f>SUM(F12:F13)</f>
        <v>15600</v>
      </c>
      <c r="G14" t="s">
        <v>22</v>
      </c>
    </row>
    <row r="16" spans="1:7" x14ac:dyDescent="0.2">
      <c r="B16" s="5" t="s">
        <v>32</v>
      </c>
      <c r="D16" s="6">
        <f>ROUND(1.4/0.91,2)</f>
        <v>1.54</v>
      </c>
    </row>
    <row r="18" spans="1:11" x14ac:dyDescent="0.2">
      <c r="A18" t="s">
        <v>21</v>
      </c>
      <c r="D18" t="s">
        <v>33</v>
      </c>
      <c r="E18">
        <v>3</v>
      </c>
    </row>
    <row r="19" spans="1:11" x14ac:dyDescent="0.2">
      <c r="D19" t="s">
        <v>10</v>
      </c>
      <c r="E19">
        <v>1.4</v>
      </c>
    </row>
    <row r="20" spans="1:11" x14ac:dyDescent="0.2">
      <c r="D20" t="s">
        <v>16</v>
      </c>
      <c r="E20" s="6">
        <f>E18-E19</f>
        <v>1.6</v>
      </c>
    </row>
    <row r="22" spans="1:11" x14ac:dyDescent="0.2">
      <c r="A22" t="s">
        <v>22</v>
      </c>
      <c r="D22" t="s">
        <v>26</v>
      </c>
      <c r="F22" s="8">
        <f>F14/E20</f>
        <v>9750</v>
      </c>
      <c r="G22" t="s">
        <v>30</v>
      </c>
    </row>
    <row r="24" spans="1:11" x14ac:dyDescent="0.2">
      <c r="A24" t="s">
        <v>23</v>
      </c>
      <c r="D24" t="s">
        <v>27</v>
      </c>
      <c r="F24" s="7">
        <f>F22*E18</f>
        <v>29250</v>
      </c>
    </row>
    <row r="26" spans="1:11" x14ac:dyDescent="0.2">
      <c r="A26" t="s">
        <v>24</v>
      </c>
      <c r="D26" t="s">
        <v>18</v>
      </c>
      <c r="F26">
        <f>F14</f>
        <v>15600</v>
      </c>
    </row>
    <row r="27" spans="1:11" x14ac:dyDescent="0.2">
      <c r="D27" t="s">
        <v>19</v>
      </c>
      <c r="E27">
        <v>5000</v>
      </c>
      <c r="F27" s="6">
        <f>F26/E27</f>
        <v>3.12</v>
      </c>
    </row>
    <row r="28" spans="1:11" x14ac:dyDescent="0.2">
      <c r="E28">
        <v>10000</v>
      </c>
      <c r="F28" s="6">
        <f>F26/E28</f>
        <v>1.56</v>
      </c>
    </row>
    <row r="29" spans="1:11" x14ac:dyDescent="0.2">
      <c r="E29">
        <v>15000</v>
      </c>
      <c r="F29" s="6">
        <f>F26/E29</f>
        <v>1.04</v>
      </c>
    </row>
    <row r="31" spans="1:11" x14ac:dyDescent="0.2">
      <c r="A31" t="s">
        <v>25</v>
      </c>
      <c r="B31" s="11" t="s">
        <v>59</v>
      </c>
      <c r="D31" t="s">
        <v>33</v>
      </c>
      <c r="E31" s="17">
        <f>E18/2</f>
        <v>1.5</v>
      </c>
      <c r="H31" s="11" t="s">
        <v>60</v>
      </c>
      <c r="J31" t="s">
        <v>33</v>
      </c>
      <c r="K31" s="14">
        <v>3</v>
      </c>
    </row>
    <row r="32" spans="1:11" ht="19" x14ac:dyDescent="0.35">
      <c r="D32" s="24" t="s">
        <v>63</v>
      </c>
      <c r="E32" s="21">
        <f>E14</f>
        <v>1.4000000000000001</v>
      </c>
      <c r="J32" s="23" t="s">
        <v>62</v>
      </c>
      <c r="K32" s="22">
        <f>1.4*3</f>
        <v>4.1999999999999993</v>
      </c>
    </row>
    <row r="33" spans="1:12" x14ac:dyDescent="0.2">
      <c r="D33" t="s">
        <v>16</v>
      </c>
      <c r="E33" s="16">
        <f>E31-E32</f>
        <v>9.9999999999999867E-2</v>
      </c>
      <c r="F33" t="s">
        <v>35</v>
      </c>
      <c r="J33" t="s">
        <v>16</v>
      </c>
      <c r="K33" s="6">
        <f>K31-K32</f>
        <v>-1.1999999999999993</v>
      </c>
      <c r="L33" t="s">
        <v>61</v>
      </c>
    </row>
    <row r="35" spans="1:12" x14ac:dyDescent="0.2">
      <c r="A35" t="s">
        <v>28</v>
      </c>
      <c r="D35" t="s">
        <v>11</v>
      </c>
      <c r="E35">
        <f>F14</f>
        <v>15600</v>
      </c>
    </row>
    <row r="36" spans="1:12" x14ac:dyDescent="0.2">
      <c r="D36" t="s">
        <v>29</v>
      </c>
      <c r="E36">
        <v>10000</v>
      </c>
    </row>
    <row r="37" spans="1:12" x14ac:dyDescent="0.2">
      <c r="D37" s="4" t="s">
        <v>31</v>
      </c>
      <c r="E37">
        <f>E35+E36</f>
        <v>25600</v>
      </c>
      <c r="F37" s="8">
        <f>E37/E20</f>
        <v>16000</v>
      </c>
      <c r="G37" t="s">
        <v>30</v>
      </c>
    </row>
    <row r="39" spans="1:12" x14ac:dyDescent="0.2">
      <c r="A39" t="s">
        <v>34</v>
      </c>
      <c r="B39" s="3" t="s">
        <v>39</v>
      </c>
      <c r="C39" s="3" t="s">
        <v>40</v>
      </c>
      <c r="D39" s="3" t="s">
        <v>10</v>
      </c>
      <c r="E39" s="3" t="s">
        <v>42</v>
      </c>
      <c r="F39" s="3" t="s">
        <v>30</v>
      </c>
      <c r="G39" s="3" t="s">
        <v>41</v>
      </c>
    </row>
    <row r="40" spans="1:12" x14ac:dyDescent="0.2">
      <c r="B40" s="18">
        <v>3.3</v>
      </c>
      <c r="C40" s="18">
        <f>B40/1.1</f>
        <v>2.9999999999999996</v>
      </c>
      <c r="D40" s="18">
        <v>1.4</v>
      </c>
      <c r="E40" s="18">
        <f>C40-D40</f>
        <v>1.5999999999999996</v>
      </c>
      <c r="F40" s="3">
        <v>200</v>
      </c>
      <c r="G40" s="19">
        <f>E40*F40</f>
        <v>319.99999999999994</v>
      </c>
    </row>
    <row r="41" spans="1:12" x14ac:dyDescent="0.2">
      <c r="A41" s="12">
        <v>0.75</v>
      </c>
      <c r="B41" s="18">
        <f>ROUND(B40*A41,1)</f>
        <v>2.5</v>
      </c>
      <c r="C41" s="3">
        <f>C40*A41</f>
        <v>2.2499999999999996</v>
      </c>
      <c r="D41" s="18">
        <v>1.4</v>
      </c>
      <c r="E41" s="20">
        <f>C41-D41</f>
        <v>0.84999999999999964</v>
      </c>
      <c r="F41" s="3">
        <v>280</v>
      </c>
      <c r="G41" s="19">
        <f>E41*F41</f>
        <v>237.99999999999989</v>
      </c>
    </row>
    <row r="42" spans="1:12" x14ac:dyDescent="0.2">
      <c r="H42" t="s">
        <v>38</v>
      </c>
    </row>
    <row r="43" spans="1:12" x14ac:dyDescent="0.2">
      <c r="C43" t="s">
        <v>45</v>
      </c>
      <c r="E43" s="15">
        <f>G40</f>
        <v>319.99999999999994</v>
      </c>
      <c r="F43">
        <f>E41</f>
        <v>0.84999999999999964</v>
      </c>
      <c r="G43" s="6">
        <f>E43/F43</f>
        <v>376.4705882352942</v>
      </c>
    </row>
    <row r="44" spans="1:12" x14ac:dyDescent="0.2">
      <c r="C44" t="s">
        <v>49</v>
      </c>
      <c r="G44" s="6">
        <f>ROUNDUP(G43,0)</f>
        <v>377</v>
      </c>
    </row>
    <row r="46" spans="1:12" x14ac:dyDescent="0.2">
      <c r="A46" t="s">
        <v>37</v>
      </c>
      <c r="B46" t="s">
        <v>55</v>
      </c>
      <c r="C46" s="14">
        <f>E19</f>
        <v>1.4</v>
      </c>
    </row>
    <row r="47" spans="1:12" x14ac:dyDescent="0.2">
      <c r="B47" t="s">
        <v>56</v>
      </c>
      <c r="C47" s="12">
        <v>0.09</v>
      </c>
    </row>
    <row r="48" spans="1:12" x14ac:dyDescent="0.2">
      <c r="B48" t="s">
        <v>57</v>
      </c>
      <c r="C48" s="6">
        <f>ROUNDUP(C46/0.91,2)</f>
        <v>1.54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Blatt1</vt:lpstr>
      <vt:lpstr>Anbage Hassans Kebab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2015-02-22T15:40:31Z</dcterms:created>
  <dcterms:modified xsi:type="dcterms:W3CDTF">2022-03-01T09:51:41Z</dcterms:modified>
</cp:coreProperties>
</file>