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rner/Documents/$user/Schule/Bergheidengasse dzt. nicht aktuelle Klassen/1HRD/RWCO/00a EAR/Unterlagen_EAR/"/>
    </mc:Choice>
  </mc:AlternateContent>
  <xr:revisionPtr revIDLastSave="0" documentId="13_ncr:1_{60EEC282-C963-8941-91A5-2C1ACE06B243}" xr6:coauthVersionLast="45" xr6:coauthVersionMax="45" xr10:uidLastSave="{00000000-0000-0000-0000-000000000000}"/>
  <bookViews>
    <workbookView xWindow="0" yWindow="460" windowWidth="28800" windowHeight="16680" activeTab="1" xr2:uid="{00000000-000D-0000-FFFF-FFFF00000000}"/>
  </bookViews>
  <sheets>
    <sheet name="Kassabuch_Lösung" sheetId="7" r:id="rId1"/>
    <sheet name="Wareneingangsbuch_Lösung" sheetId="8" r:id="rId2"/>
    <sheet name="Verteilungstabelle_Lösung" sheetId="5" r:id="rId3"/>
    <sheet name="Anlagenverzeichnis_Lösung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5" l="1"/>
  <c r="K18" i="5"/>
  <c r="L18" i="5"/>
  <c r="M18" i="5"/>
  <c r="H18" i="5"/>
  <c r="E12" i="7"/>
  <c r="D12" i="7"/>
  <c r="E14" i="5"/>
  <c r="G14" i="5" s="1"/>
  <c r="G18" i="5" s="1"/>
  <c r="G21" i="5" s="1"/>
  <c r="F9" i="5"/>
  <c r="K6" i="9"/>
  <c r="K5" i="9"/>
  <c r="K4" i="9"/>
  <c r="J4" i="9"/>
  <c r="J7" i="9" s="1"/>
  <c r="I16" i="5" s="1"/>
  <c r="I18" i="5" s="1"/>
  <c r="J6" i="9"/>
  <c r="H6" i="9"/>
  <c r="F6" i="9"/>
  <c r="F7" i="5"/>
  <c r="E4" i="8"/>
  <c r="F4" i="8" s="1"/>
  <c r="F5" i="9"/>
  <c r="H5" i="9"/>
  <c r="H4" i="9"/>
  <c r="F4" i="9"/>
  <c r="E14" i="7" l="1"/>
  <c r="G4" i="8"/>
</calcChain>
</file>

<file path=xl/sharedStrings.xml><?xml version="1.0" encoding="utf-8"?>
<sst xmlns="http://schemas.openxmlformats.org/spreadsheetml/2006/main" count="96" uniqueCount="79">
  <si>
    <t>lfd. Nr.</t>
  </si>
  <si>
    <t>Datum</t>
  </si>
  <si>
    <t>Beleg</t>
  </si>
  <si>
    <t>Text</t>
  </si>
  <si>
    <t>Waren Leistungs-erlöse</t>
  </si>
  <si>
    <t>Waren, Rohstoffe, Hilfsstoffe</t>
  </si>
  <si>
    <t>Zinsen und ähnl. Auf-wendungen</t>
  </si>
  <si>
    <t>eigene Pflichtver-sicherungs-beiträge</t>
  </si>
  <si>
    <t>Miete, Pacht, Bürokosten</t>
  </si>
  <si>
    <t>übrige Aufwendun-gen</t>
  </si>
  <si>
    <t>USt</t>
  </si>
  <si>
    <t>VOSt</t>
  </si>
  <si>
    <t>Vorsteuer</t>
  </si>
  <si>
    <t>Einnahmen netto</t>
  </si>
  <si>
    <t>Ausgaben netto</t>
  </si>
  <si>
    <r>
      <t xml:space="preserve">Kassabuch </t>
    </r>
    <r>
      <rPr>
        <sz val="14"/>
        <color theme="1"/>
        <rFont val="Calibri"/>
        <scheme val="minor"/>
      </rPr>
      <t>(Bruttomethode)</t>
    </r>
  </si>
  <si>
    <t>Kassabuch vom</t>
  </si>
  <si>
    <t>bis</t>
  </si>
  <si>
    <t>Tag</t>
  </si>
  <si>
    <t>Beleg-Nr.</t>
  </si>
  <si>
    <t>Einzahlung</t>
  </si>
  <si>
    <t>Auszahlung</t>
  </si>
  <si>
    <t>Summe</t>
  </si>
  <si>
    <t>Übertrag von Seite:</t>
  </si>
  <si>
    <t>Übertrag auf Seite:</t>
  </si>
  <si>
    <t>Wareneingangsbuch</t>
  </si>
  <si>
    <t>Tag des Waren-eingangs</t>
  </si>
  <si>
    <t>Lieferant / Name und Adresse</t>
  </si>
  <si>
    <t>Art der Ware</t>
  </si>
  <si>
    <t>Rechnungs-betrag brutto (inkl. Nebenkosten)</t>
  </si>
  <si>
    <t>Nettobetrag (inkl. Nebenkosten)</t>
  </si>
  <si>
    <t>Beleg abgelegt unter ...</t>
  </si>
  <si>
    <t>Monatslosung</t>
  </si>
  <si>
    <t>Anlagenverzeichnis</t>
  </si>
  <si>
    <t>Anl. Nr.</t>
  </si>
  <si>
    <t>Bezeichnung</t>
  </si>
  <si>
    <t>Datum d. Anschaffung</t>
  </si>
  <si>
    <t>Lieferant</t>
  </si>
  <si>
    <t>Anschaffungs-wert inkl. Nebenkosten abzügl. Preisnachlässe</t>
  </si>
  <si>
    <t>Datum Inbetrieb-nahme</t>
  </si>
  <si>
    <t>ND</t>
  </si>
  <si>
    <t>%</t>
  </si>
  <si>
    <t>Abschreibung</t>
  </si>
  <si>
    <t>Laptop</t>
  </si>
  <si>
    <t>Sozialversicherung</t>
  </si>
  <si>
    <t>Telefonrechnung</t>
  </si>
  <si>
    <t>Miete</t>
  </si>
  <si>
    <t>Abschrei-bungen, GWG</t>
  </si>
  <si>
    <t>YOOR</t>
  </si>
  <si>
    <t>Einnahmen-Ausgaben-Verteilungstabelle Anglerbedarf Laura Rauscher</t>
  </si>
  <si>
    <t>Buchwert am 01.01.2015</t>
  </si>
  <si>
    <t>Buchwert am 31.12.2015</t>
  </si>
  <si>
    <t>Büroeinrichtung</t>
  </si>
  <si>
    <t>Möbel Maier</t>
  </si>
  <si>
    <t>Übertrag per 30.11.15</t>
  </si>
  <si>
    <t>McFish</t>
  </si>
  <si>
    <t>Angelruten</t>
  </si>
  <si>
    <t>E135</t>
  </si>
  <si>
    <t>K232</t>
  </si>
  <si>
    <t>Schreibtischlampe</t>
  </si>
  <si>
    <t>K233</t>
  </si>
  <si>
    <t>Versand Angelruten</t>
  </si>
  <si>
    <t>Spediteur</t>
  </si>
  <si>
    <t>Firmen-PKW</t>
  </si>
  <si>
    <t>Auto Berger</t>
  </si>
  <si>
    <t>S94</t>
  </si>
  <si>
    <t>Privatentnahme Angelrute</t>
  </si>
  <si>
    <t>K234</t>
  </si>
  <si>
    <t>K235</t>
  </si>
  <si>
    <t>K236</t>
  </si>
  <si>
    <t>Barentnahme (Einzahlung Bankkonto)</t>
  </si>
  <si>
    <t>B48</t>
  </si>
  <si>
    <t>Überweisung E135 (McFish)</t>
  </si>
  <si>
    <t>Gutschrift AR245 (Bricks)</t>
  </si>
  <si>
    <t>Umsatzbonus</t>
  </si>
  <si>
    <t>S95</t>
  </si>
  <si>
    <t>Manko</t>
  </si>
  <si>
    <t>Übertrag Abschreibungen</t>
  </si>
  <si>
    <t>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</si>
</sst>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dd/m/yyyy;@"/>
  </numFmts>
  <fonts count="22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8"/>
      <name val="Verdana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9"/>
      <color theme="1"/>
      <name val="Calibri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0" borderId="1" xfId="0" applyNumberFormat="1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/>
    <xf numFmtId="4" fontId="8" fillId="7" borderId="1" xfId="0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4" fillId="0" borderId="0" xfId="8" applyFont="1"/>
    <xf numFmtId="0" fontId="4" fillId="0" borderId="0" xfId="8"/>
    <xf numFmtId="0" fontId="16" fillId="0" borderId="0" xfId="8" applyFont="1"/>
    <xf numFmtId="0" fontId="13" fillId="0" borderId="0" xfId="8" applyFont="1"/>
    <xf numFmtId="164" fontId="4" fillId="8" borderId="0" xfId="8" applyNumberFormat="1" applyFill="1"/>
    <xf numFmtId="0" fontId="13" fillId="8" borderId="1" xfId="8" applyFont="1" applyFill="1" applyBorder="1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164" fontId="4" fillId="0" borderId="1" xfId="8" applyNumberFormat="1" applyBorder="1"/>
    <xf numFmtId="0" fontId="4" fillId="0" borderId="1" xfId="8" applyBorder="1"/>
    <xf numFmtId="4" fontId="4" fillId="0" borderId="1" xfId="8" applyNumberFormat="1" applyBorder="1"/>
    <xf numFmtId="4" fontId="4" fillId="8" borderId="1" xfId="8" applyNumberFormat="1" applyFill="1" applyBorder="1"/>
    <xf numFmtId="4" fontId="4" fillId="9" borderId="1" xfId="8" applyNumberFormat="1" applyFill="1" applyBorder="1"/>
    <xf numFmtId="0" fontId="14" fillId="0" borderId="0" xfId="13" applyFont="1"/>
    <xf numFmtId="0" fontId="3" fillId="0" borderId="0" xfId="13"/>
    <xf numFmtId="0" fontId="13" fillId="8" borderId="1" xfId="13" applyFont="1" applyFill="1" applyBorder="1" applyAlignment="1">
      <alignment horizontal="center" vertical="center" wrapText="1"/>
    </xf>
    <xf numFmtId="0" fontId="3" fillId="0" borderId="0" xfId="13" applyAlignment="1">
      <alignment horizontal="center" vertical="center" wrapText="1"/>
    </xf>
    <xf numFmtId="0" fontId="3" fillId="0" borderId="1" xfId="13" applyBorder="1" applyAlignment="1">
      <alignment horizontal="center"/>
    </xf>
    <xf numFmtId="164" fontId="3" fillId="0" borderId="1" xfId="13" applyNumberFormat="1" applyBorder="1"/>
    <xf numFmtId="0" fontId="3" fillId="0" borderId="1" xfId="13" applyBorder="1"/>
    <xf numFmtId="4" fontId="3" fillId="0" borderId="1" xfId="13" applyNumberFormat="1" applyBorder="1"/>
    <xf numFmtId="164" fontId="3" fillId="8" borderId="0" xfId="8" applyNumberFormat="1" applyFont="1" applyFill="1"/>
    <xf numFmtId="164" fontId="8" fillId="0" borderId="1" xfId="0" applyNumberFormat="1" applyFont="1" applyBorder="1"/>
    <xf numFmtId="0" fontId="19" fillId="0" borderId="0" xfId="38" applyFont="1"/>
    <xf numFmtId="0" fontId="20" fillId="0" borderId="0" xfId="38" applyFont="1"/>
    <xf numFmtId="0" fontId="20" fillId="8" borderId="1" xfId="38" applyFont="1" applyFill="1" applyBorder="1" applyAlignment="1">
      <alignment horizontal="center" vertical="center" wrapText="1"/>
    </xf>
    <xf numFmtId="0" fontId="21" fillId="0" borderId="1" xfId="38" applyFont="1" applyBorder="1"/>
    <xf numFmtId="4" fontId="21" fillId="0" borderId="1" xfId="38" applyNumberFormat="1" applyFont="1" applyFill="1" applyBorder="1" applyAlignment="1">
      <alignment horizontal="right"/>
    </xf>
    <xf numFmtId="0" fontId="20" fillId="0" borderId="1" xfId="38" applyFont="1" applyBorder="1" applyAlignment="1">
      <alignment horizontal="center"/>
    </xf>
    <xf numFmtId="4" fontId="20" fillId="0" borderId="1" xfId="38" applyNumberFormat="1" applyFont="1" applyBorder="1"/>
    <xf numFmtId="0" fontId="20" fillId="0" borderId="3" xfId="38" applyFont="1" applyBorder="1"/>
    <xf numFmtId="4" fontId="20" fillId="0" borderId="3" xfId="38" applyNumberFormat="1" applyFont="1" applyBorder="1"/>
    <xf numFmtId="10" fontId="20" fillId="0" borderId="1" xfId="38" applyNumberFormat="1" applyFont="1" applyBorder="1" applyAlignment="1">
      <alignment horizontal="center"/>
    </xf>
    <xf numFmtId="0" fontId="2" fillId="0" borderId="1" xfId="13" applyFont="1" applyBorder="1"/>
    <xf numFmtId="0" fontId="2" fillId="0" borderId="1" xfId="8" applyFont="1" applyBorder="1"/>
    <xf numFmtId="165" fontId="21" fillId="0" borderId="1" xfId="38" applyNumberFormat="1" applyFont="1" applyBorder="1"/>
    <xf numFmtId="165" fontId="20" fillId="0" borderId="3" xfId="38" applyNumberFormat="1" applyFont="1" applyBorder="1"/>
    <xf numFmtId="0" fontId="1" fillId="0" borderId="1" xfId="13" applyFont="1" applyBorder="1"/>
    <xf numFmtId="0" fontId="1" fillId="0" borderId="1" xfId="8" applyFont="1" applyBorder="1"/>
    <xf numFmtId="4" fontId="4" fillId="0" borderId="0" xfId="8" applyNumberFormat="1"/>
    <xf numFmtId="4" fontId="0" fillId="0" borderId="0" xfId="0" applyNumberForma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39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Standard 2" xfId="1" xr:uid="{00000000-0005-0000-0000-000023000000}"/>
    <cellStyle name="Standard 2 2" xfId="38" xr:uid="{00000000-0005-0000-0000-000024000000}"/>
    <cellStyle name="Standard 3" xfId="8" xr:uid="{00000000-0005-0000-0000-000025000000}"/>
    <cellStyle name="Standard 4" xfId="13" xr:uid="{00000000-0005-0000-0000-00002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zoomScale="200" zoomScaleNormal="200" zoomScalePageLayoutView="200" workbookViewId="0">
      <selection activeCell="E10" sqref="E10"/>
    </sheetView>
  </sheetViews>
  <sheetFormatPr baseColWidth="10" defaultColWidth="10.6640625" defaultRowHeight="16"/>
  <cols>
    <col min="1" max="1" width="5.5" style="18" customWidth="1"/>
    <col min="2" max="2" width="7" style="18" customWidth="1"/>
    <col min="3" max="3" width="28" style="18" customWidth="1"/>
    <col min="4" max="16384" width="10.6640625" style="18"/>
  </cols>
  <sheetData>
    <row r="1" spans="1:5" ht="19">
      <c r="A1" s="17" t="s">
        <v>15</v>
      </c>
      <c r="D1" s="19"/>
    </row>
    <row r="3" spans="1:5" s="20" customFormat="1">
      <c r="A3" s="20" t="s">
        <v>16</v>
      </c>
      <c r="C3" s="37">
        <v>42705</v>
      </c>
      <c r="D3" s="20" t="s">
        <v>17</v>
      </c>
      <c r="E3" s="21">
        <v>42735</v>
      </c>
    </row>
    <row r="5" spans="1:5" s="23" customFormat="1" ht="34">
      <c r="A5" s="22" t="s">
        <v>18</v>
      </c>
      <c r="B5" s="22" t="s">
        <v>19</v>
      </c>
      <c r="C5" s="22" t="s">
        <v>3</v>
      </c>
      <c r="D5" s="22" t="s">
        <v>20</v>
      </c>
      <c r="E5" s="22" t="s">
        <v>21</v>
      </c>
    </row>
    <row r="6" spans="1:5">
      <c r="A6" s="24">
        <v>42710</v>
      </c>
      <c r="B6" s="54" t="s">
        <v>58</v>
      </c>
      <c r="C6" s="54" t="s">
        <v>59</v>
      </c>
      <c r="D6" s="26"/>
      <c r="E6" s="26">
        <v>144</v>
      </c>
    </row>
    <row r="7" spans="1:5">
      <c r="A7" s="24">
        <v>42712</v>
      </c>
      <c r="B7" s="54" t="s">
        <v>60</v>
      </c>
      <c r="C7" s="54" t="s">
        <v>61</v>
      </c>
      <c r="D7" s="26"/>
      <c r="E7" s="26">
        <v>32.4</v>
      </c>
    </row>
    <row r="8" spans="1:5">
      <c r="A8" s="24">
        <v>42717</v>
      </c>
      <c r="B8" s="54" t="s">
        <v>67</v>
      </c>
      <c r="C8" s="54" t="s">
        <v>70</v>
      </c>
      <c r="D8" s="26"/>
      <c r="E8" s="26">
        <v>10000</v>
      </c>
    </row>
    <row r="9" spans="1:5">
      <c r="A9" s="24">
        <v>42735</v>
      </c>
      <c r="B9" s="54" t="s">
        <v>68</v>
      </c>
      <c r="C9" s="54" t="s">
        <v>32</v>
      </c>
      <c r="D9" s="26">
        <v>16080</v>
      </c>
      <c r="E9" s="26"/>
    </row>
    <row r="10" spans="1:5">
      <c r="A10" s="24">
        <v>42735</v>
      </c>
      <c r="B10" s="54" t="s">
        <v>69</v>
      </c>
      <c r="C10" s="54" t="s">
        <v>76</v>
      </c>
      <c r="D10" s="26"/>
      <c r="E10" s="26">
        <v>2.5</v>
      </c>
    </row>
    <row r="11" spans="1:5">
      <c r="A11" s="24"/>
      <c r="B11" s="50"/>
      <c r="C11" s="50"/>
      <c r="D11" s="26"/>
      <c r="E11" s="26"/>
    </row>
    <row r="12" spans="1:5">
      <c r="A12" s="25"/>
      <c r="B12" s="25"/>
      <c r="C12" s="25" t="s">
        <v>22</v>
      </c>
      <c r="D12" s="27">
        <f>SUM(D6:D11)</f>
        <v>16080</v>
      </c>
      <c r="E12" s="27">
        <f>SUM(E6:E11)</f>
        <v>10178.9</v>
      </c>
    </row>
    <row r="13" spans="1:5">
      <c r="A13" s="25"/>
      <c r="B13" s="25"/>
      <c r="C13" s="25" t="s">
        <v>23</v>
      </c>
      <c r="D13" s="27">
        <v>1050</v>
      </c>
      <c r="E13" s="28"/>
    </row>
    <row r="14" spans="1:5">
      <c r="A14" s="25"/>
      <c r="B14" s="25"/>
      <c r="C14" s="25" t="s">
        <v>24</v>
      </c>
      <c r="D14" s="28"/>
      <c r="E14" s="27">
        <f>D12+D13-E12</f>
        <v>6951.1</v>
      </c>
    </row>
    <row r="16" spans="1:5">
      <c r="C16" s="55"/>
    </row>
    <row r="17" spans="3:3">
      <c r="C17" s="55"/>
    </row>
    <row r="18" spans="3:3">
      <c r="C18" s="55"/>
    </row>
    <row r="20" spans="3:3">
      <c r="C20" s="55"/>
    </row>
  </sheetData>
  <phoneticPr fontId="1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tabSelected="1" zoomScale="150" zoomScaleNormal="150" zoomScalePageLayoutView="150" workbookViewId="0">
      <selection activeCell="G7" sqref="G7"/>
    </sheetView>
  </sheetViews>
  <sheetFormatPr baseColWidth="10" defaultColWidth="10.6640625" defaultRowHeight="16"/>
  <cols>
    <col min="1" max="1" width="6.5" style="30" customWidth="1"/>
    <col min="2" max="2" width="10.6640625" style="30"/>
    <col min="3" max="3" width="18.1640625" style="30" customWidth="1"/>
    <col min="4" max="4" width="19" style="30" customWidth="1"/>
    <col min="5" max="5" width="12.6640625" style="30" customWidth="1"/>
    <col min="6" max="6" width="11" style="30" customWidth="1"/>
    <col min="7" max="7" width="11.1640625" style="30" customWidth="1"/>
    <col min="8" max="8" width="9" style="30" customWidth="1"/>
    <col min="9" max="16384" width="10.6640625" style="30"/>
  </cols>
  <sheetData>
    <row r="1" spans="1:8" ht="19">
      <c r="A1" s="29" t="s">
        <v>25</v>
      </c>
    </row>
    <row r="3" spans="1:8" s="32" customFormat="1" ht="68">
      <c r="A3" s="31" t="s">
        <v>0</v>
      </c>
      <c r="B3" s="31" t="s">
        <v>26</v>
      </c>
      <c r="C3" s="31" t="s">
        <v>27</v>
      </c>
      <c r="D3" s="31" t="s">
        <v>28</v>
      </c>
      <c r="E3" s="31" t="s">
        <v>29</v>
      </c>
      <c r="F3" s="31" t="s">
        <v>12</v>
      </c>
      <c r="G3" s="31" t="s">
        <v>30</v>
      </c>
      <c r="H3" s="31" t="s">
        <v>31</v>
      </c>
    </row>
    <row r="4" spans="1:8" ht="30" customHeight="1">
      <c r="A4" s="33">
        <v>75</v>
      </c>
      <c r="B4" s="34">
        <v>42709</v>
      </c>
      <c r="C4" s="53" t="s">
        <v>55</v>
      </c>
      <c r="D4" s="53" t="s">
        <v>56</v>
      </c>
      <c r="E4" s="36">
        <f>4300*1.2</f>
        <v>5160</v>
      </c>
      <c r="F4" s="36">
        <f>E4/6</f>
        <v>860</v>
      </c>
      <c r="G4" s="36">
        <f>E4-F4</f>
        <v>4300</v>
      </c>
      <c r="H4" s="53" t="s">
        <v>57</v>
      </c>
    </row>
    <row r="5" spans="1:8" ht="30" customHeight="1">
      <c r="A5" s="33">
        <v>76</v>
      </c>
      <c r="B5" s="34">
        <v>42712</v>
      </c>
      <c r="C5" s="53" t="s">
        <v>62</v>
      </c>
      <c r="D5" s="53" t="s">
        <v>61</v>
      </c>
      <c r="E5" s="36">
        <v>32.4</v>
      </c>
      <c r="F5" s="36">
        <v>5.4</v>
      </c>
      <c r="G5" s="36">
        <v>27</v>
      </c>
      <c r="H5" s="53" t="s">
        <v>60</v>
      </c>
    </row>
    <row r="6" spans="1:8" ht="30" customHeight="1">
      <c r="A6" s="33">
        <v>77</v>
      </c>
      <c r="B6" s="34">
        <v>42727</v>
      </c>
      <c r="C6" s="53" t="s">
        <v>55</v>
      </c>
      <c r="D6" s="53" t="s">
        <v>74</v>
      </c>
      <c r="E6" s="36">
        <v>-360</v>
      </c>
      <c r="F6" s="36">
        <v>-60</v>
      </c>
      <c r="G6" s="36">
        <v>-300</v>
      </c>
      <c r="H6" s="53" t="s">
        <v>75</v>
      </c>
    </row>
    <row r="7" spans="1:8" ht="30" customHeight="1">
      <c r="A7" s="33">
        <v>78</v>
      </c>
      <c r="B7" s="34"/>
      <c r="C7" s="49"/>
      <c r="D7" s="49"/>
      <c r="E7" s="36"/>
      <c r="F7" s="36"/>
      <c r="G7" s="36"/>
      <c r="H7" s="49"/>
    </row>
    <row r="8" spans="1:8" ht="30" customHeight="1">
      <c r="A8" s="33">
        <v>79</v>
      </c>
      <c r="B8" s="34"/>
      <c r="C8" s="35"/>
      <c r="D8" s="35"/>
      <c r="E8" s="36"/>
      <c r="F8" s="36"/>
      <c r="G8" s="36"/>
      <c r="H8" s="35"/>
    </row>
  </sheetData>
  <phoneticPr fontId="17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1"/>
  <sheetViews>
    <sheetView topLeftCell="A5" zoomScale="125" zoomScaleNormal="125" zoomScalePageLayoutView="125" workbookViewId="0">
      <selection activeCell="E14" sqref="E14"/>
    </sheetView>
  </sheetViews>
  <sheetFormatPr baseColWidth="10" defaultRowHeight="14"/>
  <cols>
    <col min="1" max="1" width="4.5" customWidth="1"/>
    <col min="2" max="2" width="5.83203125" bestFit="1" customWidth="1"/>
    <col min="3" max="3" width="5.1640625" style="2" bestFit="1" customWidth="1"/>
    <col min="4" max="4" width="26.5" customWidth="1"/>
    <col min="5" max="5" width="8.6640625" bestFit="1" customWidth="1"/>
    <col min="6" max="6" width="8.83203125" customWidth="1"/>
    <col min="7" max="7" width="9.5" bestFit="1" customWidth="1"/>
    <col min="8" max="9" width="8.5" customWidth="1"/>
    <col min="10" max="10" width="9" customWidth="1"/>
    <col min="11" max="11" width="9.5" customWidth="1"/>
    <col min="12" max="12" width="9.83203125" customWidth="1"/>
    <col min="13" max="13" width="9.5" customWidth="1"/>
  </cols>
  <sheetData>
    <row r="1" spans="1:13" ht="18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30">
      <c r="A3" s="58" t="s">
        <v>0</v>
      </c>
      <c r="B3" s="58" t="s">
        <v>1</v>
      </c>
      <c r="C3" s="58" t="s">
        <v>2</v>
      </c>
      <c r="D3" s="59" t="s">
        <v>3</v>
      </c>
      <c r="E3" s="63" t="s">
        <v>10</v>
      </c>
      <c r="F3" s="65" t="s">
        <v>11</v>
      </c>
      <c r="G3" s="16" t="s">
        <v>13</v>
      </c>
      <c r="H3" s="60" t="s">
        <v>14</v>
      </c>
      <c r="I3" s="61"/>
      <c r="J3" s="61"/>
      <c r="K3" s="61"/>
      <c r="L3" s="61"/>
      <c r="M3" s="62"/>
    </row>
    <row r="4" spans="1:13" s="1" customFormat="1" ht="75">
      <c r="A4" s="58"/>
      <c r="B4" s="58"/>
      <c r="C4" s="58"/>
      <c r="D4" s="59"/>
      <c r="E4" s="64"/>
      <c r="F4" s="65"/>
      <c r="G4" s="5" t="s">
        <v>4</v>
      </c>
      <c r="H4" s="3" t="s">
        <v>5</v>
      </c>
      <c r="I4" s="6" t="s">
        <v>47</v>
      </c>
      <c r="J4" s="3" t="s">
        <v>8</v>
      </c>
      <c r="K4" s="4" t="s">
        <v>6</v>
      </c>
      <c r="L4" s="3" t="s">
        <v>7</v>
      </c>
      <c r="M4" s="4" t="s">
        <v>9</v>
      </c>
    </row>
    <row r="5" spans="1:13" s="12" customFormat="1" ht="32" customHeight="1">
      <c r="A5" s="7">
        <v>155</v>
      </c>
      <c r="B5" s="38"/>
      <c r="C5" s="8"/>
      <c r="D5" s="7" t="s">
        <v>54</v>
      </c>
      <c r="E5" s="15">
        <v>24400</v>
      </c>
      <c r="F5" s="15">
        <v>15606</v>
      </c>
      <c r="G5" s="9">
        <v>122000</v>
      </c>
      <c r="H5" s="10">
        <v>64000</v>
      </c>
      <c r="I5" s="11">
        <v>2200</v>
      </c>
      <c r="J5" s="10">
        <v>6600</v>
      </c>
      <c r="K5" s="14">
        <v>950</v>
      </c>
      <c r="L5" s="10">
        <v>4400</v>
      </c>
      <c r="M5" s="14">
        <v>5230</v>
      </c>
    </row>
    <row r="6" spans="1:13" s="12" customFormat="1" ht="32" customHeight="1">
      <c r="A6" s="7">
        <v>156</v>
      </c>
      <c r="B6" s="13">
        <v>42710</v>
      </c>
      <c r="C6" s="8" t="s">
        <v>58</v>
      </c>
      <c r="D6" s="7" t="s">
        <v>59</v>
      </c>
      <c r="E6" s="15"/>
      <c r="F6" s="15">
        <v>24</v>
      </c>
      <c r="G6" s="9"/>
      <c r="H6" s="10"/>
      <c r="I6" s="11">
        <v>120</v>
      </c>
      <c r="J6" s="10"/>
      <c r="K6" s="14"/>
      <c r="L6" s="10"/>
      <c r="M6" s="14"/>
    </row>
    <row r="7" spans="1:13" s="12" customFormat="1" ht="32" customHeight="1">
      <c r="A7" s="7">
        <v>157</v>
      </c>
      <c r="B7" s="13">
        <v>42712</v>
      </c>
      <c r="C7" s="8" t="s">
        <v>60</v>
      </c>
      <c r="D7" s="7" t="s">
        <v>61</v>
      </c>
      <c r="E7" s="15"/>
      <c r="F7" s="15">
        <f>32.4/6</f>
        <v>5.3999999999999995</v>
      </c>
      <c r="G7" s="9"/>
      <c r="H7" s="10">
        <v>27</v>
      </c>
      <c r="I7" s="11"/>
      <c r="J7" s="10"/>
      <c r="K7" s="14"/>
      <c r="L7" s="10"/>
      <c r="M7" s="14"/>
    </row>
    <row r="8" spans="1:13" s="12" customFormat="1" ht="32" customHeight="1">
      <c r="A8" s="7">
        <v>158</v>
      </c>
      <c r="B8" s="13">
        <v>42715</v>
      </c>
      <c r="C8" s="8" t="s">
        <v>65</v>
      </c>
      <c r="D8" s="7" t="s">
        <v>66</v>
      </c>
      <c r="E8" s="15">
        <v>50</v>
      </c>
      <c r="F8" s="15"/>
      <c r="G8" s="9">
        <v>250</v>
      </c>
      <c r="H8" s="10"/>
      <c r="I8" s="11"/>
      <c r="J8" s="10"/>
      <c r="K8" s="14"/>
      <c r="L8" s="10"/>
      <c r="M8" s="14"/>
    </row>
    <row r="9" spans="1:13" s="12" customFormat="1" ht="32" customHeight="1">
      <c r="A9" s="7">
        <v>159</v>
      </c>
      <c r="B9" s="13">
        <v>42722</v>
      </c>
      <c r="C9" s="8" t="s">
        <v>71</v>
      </c>
      <c r="D9" s="7" t="s">
        <v>72</v>
      </c>
      <c r="E9" s="15"/>
      <c r="F9" s="15">
        <f>5160/6</f>
        <v>860</v>
      </c>
      <c r="G9" s="9"/>
      <c r="H9" s="10">
        <v>4300</v>
      </c>
      <c r="I9" s="11"/>
      <c r="J9" s="10"/>
      <c r="K9" s="14"/>
      <c r="L9" s="10"/>
      <c r="M9" s="14"/>
    </row>
    <row r="10" spans="1:13" s="12" customFormat="1" ht="32" customHeight="1">
      <c r="A10" s="7">
        <v>160</v>
      </c>
      <c r="B10" s="13">
        <v>42722</v>
      </c>
      <c r="C10" s="8" t="s">
        <v>71</v>
      </c>
      <c r="D10" s="7" t="s">
        <v>44</v>
      </c>
      <c r="E10" s="15"/>
      <c r="F10" s="15"/>
      <c r="G10" s="9"/>
      <c r="H10" s="10"/>
      <c r="I10" s="11"/>
      <c r="J10" s="10"/>
      <c r="K10" s="14"/>
      <c r="L10" s="10">
        <v>400</v>
      </c>
      <c r="M10" s="14"/>
    </row>
    <row r="11" spans="1:13" s="12" customFormat="1" ht="32" customHeight="1">
      <c r="A11" s="7">
        <v>161</v>
      </c>
      <c r="B11" s="13">
        <v>42722</v>
      </c>
      <c r="C11" s="8" t="s">
        <v>71</v>
      </c>
      <c r="D11" s="7" t="s">
        <v>45</v>
      </c>
      <c r="E11" s="15"/>
      <c r="F11" s="15">
        <v>10</v>
      </c>
      <c r="G11" s="9"/>
      <c r="H11" s="10"/>
      <c r="I11" s="11"/>
      <c r="J11" s="10"/>
      <c r="K11" s="14"/>
      <c r="L11" s="10"/>
      <c r="M11" s="14">
        <v>50</v>
      </c>
    </row>
    <row r="12" spans="1:13" s="12" customFormat="1" ht="32" customHeight="1">
      <c r="A12" s="7">
        <v>162</v>
      </c>
      <c r="B12" s="13">
        <v>42722</v>
      </c>
      <c r="C12" s="8" t="s">
        <v>71</v>
      </c>
      <c r="D12" s="7" t="s">
        <v>46</v>
      </c>
      <c r="E12" s="15"/>
      <c r="F12" s="15">
        <v>120</v>
      </c>
      <c r="G12" s="9"/>
      <c r="H12" s="10"/>
      <c r="I12" s="11"/>
      <c r="J12" s="10">
        <v>600</v>
      </c>
      <c r="K12" s="14"/>
      <c r="L12" s="10"/>
      <c r="M12" s="14"/>
    </row>
    <row r="13" spans="1:13" s="12" customFormat="1" ht="32" customHeight="1">
      <c r="A13" s="7">
        <v>163</v>
      </c>
      <c r="B13" s="13">
        <v>42722</v>
      </c>
      <c r="C13" s="8" t="s">
        <v>71</v>
      </c>
      <c r="D13" s="7" t="s">
        <v>73</v>
      </c>
      <c r="E13" s="15">
        <v>280</v>
      </c>
      <c r="F13" s="15"/>
      <c r="G13" s="9">
        <v>1400</v>
      </c>
      <c r="H13" s="10"/>
      <c r="I13" s="11"/>
      <c r="J13" s="10"/>
      <c r="K13" s="14"/>
      <c r="L13" s="10"/>
      <c r="M13" s="14"/>
    </row>
    <row r="14" spans="1:13" s="12" customFormat="1" ht="32" customHeight="1">
      <c r="A14" s="7">
        <v>164</v>
      </c>
      <c r="B14" s="13">
        <v>42735</v>
      </c>
      <c r="C14" s="8" t="s">
        <v>68</v>
      </c>
      <c r="D14" s="7" t="s">
        <v>32</v>
      </c>
      <c r="E14" s="15">
        <f>16080/6</f>
        <v>2680</v>
      </c>
      <c r="F14" s="15"/>
      <c r="G14" s="9">
        <f>E14*5</f>
        <v>13400</v>
      </c>
      <c r="H14" s="10"/>
      <c r="I14" s="11"/>
      <c r="J14" s="10"/>
      <c r="K14" s="14"/>
      <c r="L14" s="10"/>
      <c r="M14" s="14"/>
    </row>
    <row r="15" spans="1:13" s="12" customFormat="1" ht="32" customHeight="1">
      <c r="A15" s="7">
        <v>165</v>
      </c>
      <c r="B15" s="13">
        <v>42735</v>
      </c>
      <c r="C15" s="8" t="s">
        <v>69</v>
      </c>
      <c r="D15" s="7" t="s">
        <v>76</v>
      </c>
      <c r="E15" s="15"/>
      <c r="F15" s="15"/>
      <c r="G15" s="9"/>
      <c r="H15" s="10"/>
      <c r="I15" s="11"/>
      <c r="J15" s="10"/>
      <c r="K15" s="14"/>
      <c r="L15" s="10"/>
      <c r="M15" s="14">
        <v>2.5</v>
      </c>
    </row>
    <row r="16" spans="1:13" s="12" customFormat="1" ht="32" customHeight="1">
      <c r="A16" s="7"/>
      <c r="B16" s="13"/>
      <c r="C16" s="8"/>
      <c r="D16" s="7" t="s">
        <v>77</v>
      </c>
      <c r="E16" s="15"/>
      <c r="F16" s="15"/>
      <c r="G16" s="9"/>
      <c r="H16" s="10"/>
      <c r="I16" s="11">
        <f>Anlagenverzeichnis_Lösung!J7</f>
        <v>2549</v>
      </c>
      <c r="J16" s="10"/>
      <c r="K16" s="14"/>
      <c r="L16" s="10"/>
      <c r="M16" s="14"/>
    </row>
    <row r="17" spans="1:13" s="12" customFormat="1" ht="32" customHeight="1">
      <c r="A17" s="7"/>
      <c r="B17" s="13"/>
      <c r="C17" s="8"/>
      <c r="D17" s="7"/>
      <c r="E17" s="15"/>
      <c r="F17" s="15"/>
      <c r="G17" s="9"/>
      <c r="H17" s="10"/>
      <c r="I17" s="11"/>
      <c r="J17" s="10"/>
      <c r="K17" s="14"/>
      <c r="L17" s="10"/>
      <c r="M17" s="14"/>
    </row>
    <row r="18" spans="1:13" s="12" customFormat="1" ht="32" customHeight="1">
      <c r="A18" s="7"/>
      <c r="B18" s="13"/>
      <c r="C18" s="8"/>
      <c r="D18" s="7"/>
      <c r="E18" s="15"/>
      <c r="F18" s="15"/>
      <c r="G18" s="9">
        <f>SUM(G5:G16)</f>
        <v>137050</v>
      </c>
      <c r="H18" s="10">
        <f t="shared" ref="H18:M18" si="0">SUM(H5:H16)</f>
        <v>68327</v>
      </c>
      <c r="I18" s="10">
        <f t="shared" si="0"/>
        <v>4869</v>
      </c>
      <c r="J18" s="10">
        <f t="shared" si="0"/>
        <v>7200</v>
      </c>
      <c r="K18" s="10">
        <f t="shared" si="0"/>
        <v>950</v>
      </c>
      <c r="L18" s="10">
        <f t="shared" si="0"/>
        <v>4800</v>
      </c>
      <c r="M18" s="10">
        <f t="shared" si="0"/>
        <v>5282.5</v>
      </c>
    </row>
    <row r="19" spans="1:13" s="12" customFormat="1" ht="32" customHeight="1">
      <c r="A19" s="7"/>
      <c r="B19" s="13"/>
      <c r="C19" s="8"/>
      <c r="D19" s="7"/>
      <c r="E19" s="15"/>
      <c r="F19" s="15"/>
      <c r="G19" s="9"/>
      <c r="H19" s="10"/>
      <c r="I19" s="11"/>
      <c r="J19" s="10"/>
      <c r="K19" s="14"/>
      <c r="L19" s="10"/>
      <c r="M19" s="14"/>
    </row>
    <row r="21" spans="1:13">
      <c r="D21" t="s">
        <v>78</v>
      </c>
      <c r="G21" s="56">
        <f>G18-SUM(H18:M18)</f>
        <v>45621.5</v>
      </c>
    </row>
  </sheetData>
  <mergeCells count="8">
    <mergeCell ref="A1:M1"/>
    <mergeCell ref="A3:A4"/>
    <mergeCell ref="B3:B4"/>
    <mergeCell ref="C3:C4"/>
    <mergeCell ref="D3:D4"/>
    <mergeCell ref="H3:M3"/>
    <mergeCell ref="E3:E4"/>
    <mergeCell ref="F3:F4"/>
  </mergeCells>
  <phoneticPr fontId="9" type="noConversion"/>
  <pageMargins left="0.31" right="0.31" top="0.39000000000000007" bottom="0.39000000000000007" header="0.31" footer="0.31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zoomScale="170" zoomScaleNormal="170" zoomScalePageLayoutView="170" workbookViewId="0">
      <selection activeCell="J8" sqref="J8"/>
    </sheetView>
  </sheetViews>
  <sheetFormatPr baseColWidth="10" defaultColWidth="9.33203125" defaultRowHeight="13"/>
  <cols>
    <col min="1" max="1" width="4.6640625" style="40" customWidth="1"/>
    <col min="2" max="2" width="19" style="40" customWidth="1"/>
    <col min="3" max="3" width="9.1640625" style="40" customWidth="1"/>
    <col min="4" max="4" width="13.33203125" style="40" customWidth="1"/>
    <col min="5" max="5" width="10.5" style="40" customWidth="1"/>
    <col min="6" max="6" width="9.33203125" style="40"/>
    <col min="7" max="7" width="3.6640625" style="40" customWidth="1"/>
    <col min="8" max="8" width="7.6640625" style="40" bestFit="1" customWidth="1"/>
    <col min="9" max="16384" width="9.33203125" style="40"/>
  </cols>
  <sheetData>
    <row r="1" spans="1:11">
      <c r="A1" s="39" t="s">
        <v>33</v>
      </c>
    </row>
    <row r="3" spans="1:11" ht="84">
      <c r="A3" s="41" t="s">
        <v>34</v>
      </c>
      <c r="B3" s="41" t="s">
        <v>35</v>
      </c>
      <c r="C3" s="41" t="s">
        <v>36</v>
      </c>
      <c r="D3" s="41" t="s">
        <v>37</v>
      </c>
      <c r="E3" s="41" t="s">
        <v>38</v>
      </c>
      <c r="F3" s="41" t="s">
        <v>39</v>
      </c>
      <c r="G3" s="41" t="s">
        <v>40</v>
      </c>
      <c r="H3" s="41" t="s">
        <v>41</v>
      </c>
      <c r="I3" s="41" t="s">
        <v>50</v>
      </c>
      <c r="J3" s="41" t="s">
        <v>42</v>
      </c>
      <c r="K3" s="41" t="s">
        <v>51</v>
      </c>
    </row>
    <row r="4" spans="1:11" ht="23" customHeight="1">
      <c r="A4" s="42">
        <v>1</v>
      </c>
      <c r="B4" s="42" t="s">
        <v>52</v>
      </c>
      <c r="C4" s="51">
        <v>40342</v>
      </c>
      <c r="D4" s="42" t="s">
        <v>53</v>
      </c>
      <c r="E4" s="43">
        <v>4800</v>
      </c>
      <c r="F4" s="51">
        <f>C4</f>
        <v>40342</v>
      </c>
      <c r="G4" s="44">
        <v>8</v>
      </c>
      <c r="H4" s="48">
        <f>1/G4</f>
        <v>0.125</v>
      </c>
      <c r="I4" s="45">
        <v>1800</v>
      </c>
      <c r="J4" s="45">
        <f>E4/G4</f>
        <v>600</v>
      </c>
      <c r="K4" s="45">
        <f>I4-J4</f>
        <v>1200</v>
      </c>
    </row>
    <row r="5" spans="1:11" ht="23" customHeight="1">
      <c r="A5" s="46">
        <v>2</v>
      </c>
      <c r="B5" s="46" t="s">
        <v>43</v>
      </c>
      <c r="C5" s="52">
        <v>41203</v>
      </c>
      <c r="D5" s="46" t="s">
        <v>48</v>
      </c>
      <c r="E5" s="47">
        <v>1200</v>
      </c>
      <c r="F5" s="51">
        <f>C5</f>
        <v>41203</v>
      </c>
      <c r="G5" s="44">
        <v>3</v>
      </c>
      <c r="H5" s="48">
        <f>1/G5</f>
        <v>0.33333333333333331</v>
      </c>
      <c r="I5" s="45">
        <v>200</v>
      </c>
      <c r="J5" s="45">
        <v>199</v>
      </c>
      <c r="K5" s="45">
        <f>I5-J5</f>
        <v>1</v>
      </c>
    </row>
    <row r="6" spans="1:11" ht="23" customHeight="1">
      <c r="A6" s="46">
        <v>3</v>
      </c>
      <c r="B6" s="46" t="s">
        <v>63</v>
      </c>
      <c r="C6" s="52">
        <v>42347</v>
      </c>
      <c r="D6" s="46" t="s">
        <v>64</v>
      </c>
      <c r="E6" s="47">
        <v>28000</v>
      </c>
      <c r="F6" s="51">
        <f>C6</f>
        <v>42347</v>
      </c>
      <c r="G6" s="44">
        <v>8</v>
      </c>
      <c r="H6" s="48">
        <f>1/G6</f>
        <v>0.125</v>
      </c>
      <c r="I6" s="45"/>
      <c r="J6" s="45">
        <f>E6/G6/2</f>
        <v>1750</v>
      </c>
      <c r="K6" s="45">
        <f>E6-J6</f>
        <v>26250</v>
      </c>
    </row>
    <row r="7" spans="1:11" ht="23" customHeight="1">
      <c r="A7" s="46"/>
      <c r="B7" s="46"/>
      <c r="C7" s="52"/>
      <c r="D7" s="46"/>
      <c r="E7" s="47"/>
      <c r="F7" s="52"/>
      <c r="G7" s="44"/>
      <c r="H7" s="48"/>
      <c r="I7" s="45"/>
      <c r="J7" s="45">
        <f>SUM(J4:J6)</f>
        <v>2549</v>
      </c>
      <c r="K7" s="45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Kassabuch_Lösung</vt:lpstr>
      <vt:lpstr>Wareneingangsbuch_Lösung</vt:lpstr>
      <vt:lpstr>Verteilungstabelle_Lösung</vt:lpstr>
      <vt:lpstr>Anlagenverzeichnis_Lösung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Microsoft Office User</cp:lastModifiedBy>
  <cp:lastPrinted>2015-12-14T15:25:24Z</cp:lastPrinted>
  <dcterms:created xsi:type="dcterms:W3CDTF">2012-01-28T17:29:28Z</dcterms:created>
  <dcterms:modified xsi:type="dcterms:W3CDTF">2020-11-26T10:55:39Z</dcterms:modified>
</cp:coreProperties>
</file>